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ukri-my.sharepoint.com/personal/lesley_pritchard_ukri_org/Documents/Desktop/ESRC Publication Pages/"/>
    </mc:Choice>
  </mc:AlternateContent>
  <xr:revisionPtr revIDLastSave="0" documentId="8_{F530E867-24DD-482A-A34F-0999C8A098AB}" xr6:coauthVersionLast="44" xr6:coauthVersionMax="44" xr10:uidLastSave="{00000000-0000-0000-0000-000000000000}"/>
  <bookViews>
    <workbookView xWindow="-110" yWindow="-110" windowWidth="19420" windowHeight="10420" activeTab="2" xr2:uid="{00000000-000D-0000-FFFF-FFFF00000000}"/>
  </bookViews>
  <sheets>
    <sheet name="Work Package Table" sheetId="2" r:id="rId1"/>
    <sheet name="Summary Table " sheetId="3" r:id="rId2"/>
    <sheet name="Guidance - Work package" sheetId="4"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2" i="3" l="1"/>
  <c r="C22" i="3"/>
  <c r="B22" i="3"/>
  <c r="E21" i="3"/>
  <c r="E9" i="3"/>
  <c r="G67" i="2" l="1"/>
  <c r="E67" i="2"/>
  <c r="C67" i="2"/>
  <c r="G98" i="2"/>
  <c r="E98" i="2"/>
  <c r="C98" i="2"/>
  <c r="G95" i="2"/>
  <c r="E95" i="2"/>
  <c r="C95" i="2"/>
  <c r="G92" i="2"/>
  <c r="E92" i="2"/>
  <c r="C92" i="2"/>
  <c r="G89" i="2"/>
  <c r="E89" i="2"/>
  <c r="C89" i="2"/>
  <c r="G86" i="2"/>
  <c r="E86" i="2"/>
  <c r="C86" i="2"/>
  <c r="G83" i="2"/>
  <c r="E83" i="2"/>
  <c r="C83" i="2"/>
  <c r="G80" i="2"/>
  <c r="E80" i="2"/>
  <c r="C80" i="2"/>
  <c r="G76" i="2"/>
  <c r="E76" i="2"/>
  <c r="C76" i="2"/>
  <c r="H79" i="2"/>
  <c r="H78" i="2"/>
  <c r="H75" i="2"/>
  <c r="H74" i="2"/>
  <c r="H63" i="2"/>
  <c r="H62" i="2"/>
  <c r="H61" i="2"/>
  <c r="H60" i="2"/>
  <c r="H59" i="2"/>
  <c r="H58" i="2"/>
  <c r="H57" i="2"/>
  <c r="F67" i="2"/>
  <c r="F66" i="2"/>
  <c r="F65" i="2"/>
  <c r="F64" i="2"/>
  <c r="D67" i="2"/>
  <c r="D66" i="2"/>
  <c r="D65" i="2"/>
  <c r="D64" i="2"/>
  <c r="B67" i="2"/>
  <c r="B66" i="2"/>
  <c r="B65" i="2"/>
  <c r="B64" i="2"/>
  <c r="H15" i="2"/>
  <c r="H14" i="2"/>
  <c r="H13" i="2"/>
  <c r="H12" i="2"/>
  <c r="H11" i="2"/>
  <c r="H10" i="2"/>
  <c r="H92" i="2" l="1"/>
  <c r="H76" i="2"/>
  <c r="H86" i="2"/>
  <c r="H89" i="2"/>
  <c r="H98" i="2"/>
  <c r="H80" i="2"/>
  <c r="H83" i="2"/>
  <c r="H95" i="2"/>
  <c r="H67" i="2"/>
  <c r="G20" i="2" l="1"/>
  <c r="E20" i="2"/>
  <c r="C20" i="2"/>
  <c r="G19" i="2"/>
  <c r="E19" i="2"/>
  <c r="C19" i="2"/>
  <c r="G18" i="2"/>
  <c r="E18" i="2"/>
  <c r="C18" i="2"/>
  <c r="G17" i="2"/>
  <c r="E17" i="2"/>
  <c r="C17" i="2"/>
  <c r="G21" i="2"/>
  <c r="E21" i="2"/>
  <c r="C21" i="2"/>
  <c r="E11" i="3"/>
  <c r="E12" i="3"/>
  <c r="E7" i="3"/>
  <c r="E10" i="3"/>
  <c r="E8" i="3"/>
  <c r="G23" i="2" l="1"/>
  <c r="C23" i="2"/>
  <c r="E23" i="2"/>
  <c r="H21" i="2"/>
  <c r="H20" i="2"/>
  <c r="H19" i="2"/>
  <c r="H18" i="2"/>
  <c r="H17" i="2"/>
  <c r="G65" i="2"/>
  <c r="E65" i="2"/>
  <c r="C65" i="2"/>
  <c r="G43" i="2"/>
  <c r="E43" i="2"/>
  <c r="C43" i="2"/>
  <c r="H65" i="2" l="1"/>
  <c r="H23" i="2"/>
  <c r="E27" i="3"/>
  <c r="E24" i="3" l="1"/>
  <c r="E20" i="3"/>
  <c r="E19" i="3"/>
  <c r="E18" i="3"/>
  <c r="E17" i="3"/>
  <c r="E16" i="3"/>
  <c r="E15" i="3"/>
  <c r="E14" i="3"/>
  <c r="E13" i="3"/>
  <c r="G64" i="2"/>
  <c r="E64" i="2"/>
  <c r="C64" i="2"/>
  <c r="G66" i="2"/>
  <c r="E66" i="2"/>
  <c r="C66" i="2"/>
  <c r="G49" i="2"/>
  <c r="E49" i="2"/>
  <c r="C49" i="2"/>
  <c r="G46" i="2"/>
  <c r="E46" i="2"/>
  <c r="C46" i="2"/>
  <c r="G40" i="2"/>
  <c r="E40" i="2"/>
  <c r="C40" i="2"/>
  <c r="C37" i="2"/>
  <c r="H37" i="2" s="1"/>
  <c r="G34" i="2"/>
  <c r="E34" i="2"/>
  <c r="C34" i="2"/>
  <c r="G31" i="2"/>
  <c r="E31" i="2"/>
  <c r="C31" i="2"/>
  <c r="G28" i="2"/>
  <c r="E28" i="2"/>
  <c r="C28" i="2"/>
  <c r="F20" i="2"/>
  <c r="D20" i="2"/>
  <c r="B20" i="2"/>
  <c r="F19" i="2"/>
  <c r="D19" i="2"/>
  <c r="B19" i="2"/>
  <c r="F18" i="2"/>
  <c r="D18" i="2"/>
  <c r="B18" i="2"/>
  <c r="F17" i="2"/>
  <c r="D17" i="2"/>
  <c r="B17" i="2"/>
  <c r="F21" i="2"/>
  <c r="D21" i="2"/>
  <c r="B21" i="2"/>
  <c r="C101" i="2" l="1"/>
  <c r="G101" i="2"/>
  <c r="E101" i="2"/>
  <c r="E51" i="2"/>
  <c r="E52" i="2"/>
  <c r="C23" i="3" s="1"/>
  <c r="C51" i="2"/>
  <c r="C52" i="2"/>
  <c r="B23" i="3" s="1"/>
  <c r="G51" i="2"/>
  <c r="G52" i="2"/>
  <c r="D23" i="3" s="1"/>
  <c r="C69" i="2"/>
  <c r="C100" i="2" s="1"/>
  <c r="H64" i="2"/>
  <c r="H66" i="2"/>
  <c r="E69" i="2"/>
  <c r="E100" i="2" s="1"/>
  <c r="G69" i="2"/>
  <c r="G100" i="2" s="1"/>
  <c r="H49" i="2"/>
  <c r="H43" i="2"/>
  <c r="H46" i="2"/>
  <c r="H28" i="2"/>
  <c r="H34" i="2"/>
  <c r="H31" i="2"/>
  <c r="H40" i="2"/>
  <c r="H69" i="2" l="1"/>
  <c r="E22" i="3"/>
  <c r="E23" i="3" l="1"/>
  <c r="H51" i="2"/>
  <c r="H52" i="2"/>
  <c r="C104" i="2"/>
  <c r="H101" i="2"/>
  <c r="G104" i="2"/>
  <c r="E104" i="2"/>
  <c r="H100" i="2"/>
  <c r="C103" i="2"/>
  <c r="G103" i="2"/>
  <c r="E103" i="2"/>
  <c r="H104" i="2" l="1"/>
  <c r="H103" i="2"/>
</calcChain>
</file>

<file path=xl/sharedStrings.xml><?xml version="1.0" encoding="utf-8"?>
<sst xmlns="http://schemas.openxmlformats.org/spreadsheetml/2006/main" count="175" uniqueCount="106">
  <si>
    <t xml:space="preserve">(1) WORKPACKAGE COST TABLE </t>
  </si>
  <si>
    <t>Financial year</t>
  </si>
  <si>
    <t>Totals</t>
  </si>
  <si>
    <t xml:space="preserve">% FTE </t>
  </si>
  <si>
    <t>Work package reference number and title (WP 1 – Title)</t>
  </si>
  <si>
    <t>Institution - PDRA  name</t>
  </si>
  <si>
    <t xml:space="preserve">Institution – PhD </t>
  </si>
  <si>
    <t>Institution - Applicant name 1</t>
  </si>
  <si>
    <t>Details of support staff per Institution (secretarial support etc)</t>
  </si>
  <si>
    <t>Total Applicant FTE</t>
  </si>
  <si>
    <t>Total PDRA FTE</t>
  </si>
  <si>
    <t xml:space="preserve">Total PhD FTE </t>
  </si>
  <si>
    <t>Total DI Technical FTE</t>
  </si>
  <si>
    <t>Total Support Staff FTE</t>
  </si>
  <si>
    <t>Institution</t>
  </si>
  <si>
    <t>Contingency</t>
  </si>
  <si>
    <t>Cost - £</t>
  </si>
  <si>
    <t>Total</t>
  </si>
  <si>
    <t>Non Staff Costs</t>
  </si>
  <si>
    <t>1.2: Title of sub work package (if appropriate)</t>
  </si>
  <si>
    <t>STFC Lab (RAL, ATC etc) - Applicant name 1</t>
  </si>
  <si>
    <t xml:space="preserve">Total Staff costs </t>
  </si>
  <si>
    <t>Total Staff costs</t>
  </si>
  <si>
    <t>Total cost of sub workpackage at 100% fEC</t>
  </si>
  <si>
    <t>Total cost to Research Council</t>
  </si>
  <si>
    <t>Total cost of WORKPACKAGE at 100% fEC</t>
  </si>
  <si>
    <t xml:space="preserve">Equipment (Instrument Development) – 100% </t>
  </si>
  <si>
    <t>Financial Year</t>
  </si>
  <si>
    <t>£</t>
  </si>
  <si>
    <t>(2) SUMMARY COST TABLE FOR WHOLE PROJECT</t>
  </si>
  <si>
    <t>Travel</t>
  </si>
  <si>
    <t>Exceptions</t>
  </si>
  <si>
    <t>Equipment</t>
  </si>
  <si>
    <t>Indirect Costs</t>
  </si>
  <si>
    <t>Estate Costs</t>
  </si>
  <si>
    <t>Infrastructure Technicians</t>
  </si>
  <si>
    <t xml:space="preserve">STFC Lab (RAL,ATC etc) - Technical support name </t>
  </si>
  <si>
    <t>TOTAL 100% Costs</t>
  </si>
  <si>
    <t>Total Cost to Research Council</t>
  </si>
  <si>
    <t>Applicants</t>
  </si>
  <si>
    <t>PDRAs</t>
  </si>
  <si>
    <t>Other Staff</t>
  </si>
  <si>
    <t>PhD</t>
  </si>
  <si>
    <t>Technicians</t>
  </si>
  <si>
    <t>STFC (RAL, ATC etc)</t>
  </si>
  <si>
    <t>Staff FTE / £</t>
  </si>
  <si>
    <t>Cost £</t>
  </si>
  <si>
    <t>Institution - DI Technical support name</t>
  </si>
  <si>
    <t xml:space="preserve">1.1: Title of sub work package (if appropriate) </t>
  </si>
  <si>
    <t>Institution - PDRA  name - start 1.4.16 x 18 months</t>
  </si>
  <si>
    <t xml:space="preserve">Institution - Details of support staff </t>
  </si>
  <si>
    <r>
      <t xml:space="preserve">PDRA replacement - </t>
    </r>
    <r>
      <rPr>
        <i/>
        <sz val="11"/>
        <rFont val="Palatino Linotype"/>
        <family val="1"/>
      </rPr>
      <t>start 1.10.17 x 18 months</t>
    </r>
    <r>
      <rPr>
        <b/>
        <i/>
        <sz val="11"/>
        <rFont val="Palatino Linotype"/>
        <family val="1"/>
      </rPr>
      <t xml:space="preserve"> </t>
    </r>
  </si>
  <si>
    <r>
      <t xml:space="preserve">PDRA replacement </t>
    </r>
    <r>
      <rPr>
        <i/>
        <sz val="11"/>
        <rFont val="Palatino Linotype"/>
        <family val="1"/>
      </rPr>
      <t>(start 1.10.17 - 18 months)</t>
    </r>
  </si>
  <si>
    <t>PLEASE REFER TO THE GUIDANCE NOTES BEFORE COMPLETING FINANCE TABLES</t>
  </si>
  <si>
    <t xml:space="preserve">Travel </t>
  </si>
  <si>
    <t xml:space="preserve">Other Directly Incurred (ODI) </t>
  </si>
  <si>
    <t xml:space="preserve">Exceptions </t>
  </si>
  <si>
    <t>Equipment Total</t>
  </si>
  <si>
    <t xml:space="preserve">Other Directly Allocated (ODA) </t>
  </si>
  <si>
    <t xml:space="preserve">Other Directly Incurred </t>
  </si>
  <si>
    <t xml:space="preserve">Other Directly Allocated </t>
  </si>
  <si>
    <t xml:space="preserve">A separate table is required for each individual workpackage </t>
  </si>
  <si>
    <t xml:space="preserve">Most other Equipment -  50%, please refer to the Research Grants Handbook for further information on Equipment contributions  </t>
  </si>
  <si>
    <t>Travel, Other Directly Incurred, Other Directly Allocated, Exception, Estate and Indirect costs should be presented evenly across the duration of the proposal</t>
  </si>
  <si>
    <t>Equipment costs should be presented in the FIRST year of the proposal only</t>
  </si>
  <si>
    <t xml:space="preserve">STFC Laboratory costs should be presented as actually required </t>
  </si>
  <si>
    <t>Where staff are not working for an entire year, the start date and duration of the post must be presented in addition to the relevant percentage fTE</t>
  </si>
  <si>
    <t>These notes should be read in conjunction with the example provided</t>
  </si>
  <si>
    <t>All costs must be shown in financial years (NOT GRANT YEARS) STFC financial years begin on 1 April.</t>
  </si>
  <si>
    <t>Applicants are required to adhere to the following guidance and to consult the office prior to submission if queries cannot be answered by reference to this guidance</t>
  </si>
  <si>
    <t xml:space="preserve">ODA – Infrastructure Technicians </t>
  </si>
  <si>
    <t xml:space="preserve">Indirect Cost </t>
  </si>
  <si>
    <t xml:space="preserve">Estate Cost </t>
  </si>
  <si>
    <t xml:space="preserve">Equipment Total </t>
  </si>
  <si>
    <r>
      <t xml:space="preserve">Other Directly Allocated </t>
    </r>
    <r>
      <rPr>
        <i/>
        <sz val="11"/>
        <color theme="1"/>
        <rFont val="Palatino Linotype"/>
        <family val="1"/>
      </rPr>
      <t xml:space="preserve"> </t>
    </r>
  </si>
  <si>
    <t>Where a workpackage contains sub work packages, costs need to be presented for each individual sub work package and itemised individually as shown in the example.</t>
  </si>
  <si>
    <t>Institution - Item description (use a single line per item)</t>
  </si>
  <si>
    <t>STFC Lab (RAL, ATC etc) (use a single line per item)</t>
  </si>
  <si>
    <t>Total Consolidated Grant - please refer to the guidance</t>
  </si>
  <si>
    <t xml:space="preserve">GUIDANCE NOTES </t>
  </si>
  <si>
    <t>Workpackage Tables</t>
  </si>
  <si>
    <t>Summary Table</t>
  </si>
  <si>
    <t>* Total cost of WORKPACKAGE to Research Council</t>
  </si>
  <si>
    <t xml:space="preserve">* RC contribution costed at 80% with the exception of: </t>
  </si>
  <si>
    <t xml:space="preserve">Each item requested must identify which Institution / Organisation is making the request  </t>
  </si>
  <si>
    <t>Costs should be shown as two separate totals (i)100% fEC costs and (ii) Total cost to Research Council (RC)</t>
  </si>
  <si>
    <t xml:space="preserve">In calculating the total cost to RC, the following percentages should be used for the following fund headings and Applicants are advised to add a footnote to the table explaining the calculation. </t>
  </si>
  <si>
    <t xml:space="preserve">Staff, Travel, ODI, ODA, Estate and Indirect costs, at 80% </t>
  </si>
  <si>
    <t>Applicants should ensure that all costs on the Summary table are consistent with those presented in the individual Work Package Tables</t>
  </si>
  <si>
    <t>The numbers presented should be an estimate of the total Consolidated Grant costs, including salary, estates indirects and any other resource, and presented as the actual cost to the Research Council</t>
  </si>
  <si>
    <t xml:space="preserve">Applicants should note that failure to comply with the format requested, will result in the proposal being returned for amendment </t>
  </si>
  <si>
    <t>It is essential that all costs are consistent between Tables and the JeS forms</t>
  </si>
  <si>
    <t>Staff - FTE / £</t>
  </si>
  <si>
    <t xml:space="preserve">STFC Lab Staff, STFC Non staff requests, PhDs, Equipment which have been costed at 100% </t>
  </si>
  <si>
    <t>Exceptions - Working Allowance *</t>
  </si>
  <si>
    <t>Contingency costs and Working Allowance should be included in the Summary Table only</t>
  </si>
  <si>
    <t xml:space="preserve">Working Allowance should be requested on the JeS under the ODI fund heading, but costed on the tables at 100% </t>
  </si>
  <si>
    <t xml:space="preserve">*Use a single line to identify each Institution requesting a Working Allowance  </t>
  </si>
  <si>
    <t xml:space="preserve">All STFC Laboratory costs, Exceptions - Staff, Exceptions - Other costs, Working Allowance, at 100% </t>
  </si>
  <si>
    <t xml:space="preserve">Applicant costs should show the fTE requested each year as information for the panel. However the costs need to be presented as a flat profile across the duration of the grant. </t>
  </si>
  <si>
    <t xml:space="preserve">All costs must be presented in the correct year according to the following standard profiles, in order to present the actual cost to STFC each year: </t>
  </si>
  <si>
    <t>Staff costs (Researchers, Technicians, Other etc)should be presented as actual in year costs in accordance with start and end dates (i.e not generally flat profiled) and in line with the JeS entries. It is worth noting that where a post is entered as an average % fTE over the duration of the grant on JeS, the associated salary costs will also be averaged. It is therefore worth having several entries where fTE differs between years. For example a Researcher working for 3 years at 50% in year 1, and 80% in years 2 and 3, could be entered onto JeS as a single post for 3 years at 70% fTE (an average across the duration which would be reflected in the payments) To be more acccurate two entries could be made, 1 year at 50% and another for 2 years at 80%, therefore better reflecting the actual costs.</t>
  </si>
  <si>
    <t>Text in italics is for guidance and should be deleted accordingly as should any lines where zero funds are requested for that particular fund heading.</t>
  </si>
  <si>
    <t xml:space="preserve">The following table is an example but should be used as a template, noting that the formulas show how things are calculated in the example. </t>
  </si>
  <si>
    <t>Should Working Allowance be awarded then STFC will amend the request from ODI at 80% Research Council Contribution to Exceptions at 100% contribution</t>
  </si>
  <si>
    <t>There is a requirement for Particle Physics, Particle Astronomy and Nuclear Physics Projects to provide details of Consolidated Grant support in the Summary table. This is NOT required for Astronomy proposals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</si>
</sst>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0"/>
      <color theme="1"/>
      <name val="Palatino Linotype"/>
      <family val="1"/>
    </font>
    <font>
      <sz val="10"/>
      <color theme="1"/>
      <name val="Palatino Linotype"/>
      <family val="1"/>
    </font>
    <font>
      <sz val="11"/>
      <color theme="1"/>
      <name val="Palatino Linotype"/>
      <family val="1"/>
    </font>
    <font>
      <b/>
      <sz val="11"/>
      <color theme="1"/>
      <name val="Palatino Linotype"/>
      <family val="1"/>
    </font>
    <font>
      <b/>
      <sz val="11"/>
      <name val="Palatino Linotype"/>
      <family val="1"/>
    </font>
    <font>
      <sz val="11"/>
      <color rgb="FF00B050"/>
      <name val="Palatino Linotype"/>
      <family val="1"/>
    </font>
    <font>
      <sz val="11"/>
      <color rgb="FF0070C0"/>
      <name val="Palatino Linotype"/>
      <family val="1"/>
    </font>
    <font>
      <i/>
      <sz val="11"/>
      <color theme="1"/>
      <name val="Palatino Linotype"/>
      <family val="1"/>
    </font>
    <font>
      <b/>
      <i/>
      <sz val="11"/>
      <color rgb="FF008000"/>
      <name val="Palatino Linotype"/>
      <family val="1"/>
    </font>
    <font>
      <i/>
      <sz val="11"/>
      <color rgb="FF008000"/>
      <name val="Palatino Linotype"/>
      <family val="1"/>
    </font>
    <font>
      <sz val="11"/>
      <color theme="1"/>
      <name val="Times New Roman"/>
      <family val="1"/>
    </font>
    <font>
      <i/>
      <sz val="11"/>
      <name val="Palatino Linotype"/>
      <family val="1"/>
    </font>
    <font>
      <b/>
      <i/>
      <sz val="11"/>
      <name val="Palatino Linotype"/>
      <family val="1"/>
    </font>
    <font>
      <b/>
      <i/>
      <sz val="11"/>
      <color theme="1"/>
      <name val="Palatino Linotype"/>
      <family val="1"/>
    </font>
    <font>
      <i/>
      <sz val="11"/>
      <color rgb="FF0070C0"/>
      <name val="Palatino Linotype"/>
      <family val="1"/>
    </font>
    <font>
      <b/>
      <i/>
      <sz val="11"/>
      <color rgb="FF0070C0"/>
      <name val="Palatino Linotype"/>
      <family val="1"/>
    </font>
    <font>
      <sz val="11"/>
      <color rgb="FFFF0000"/>
      <name val="Palatino Linotype"/>
      <family val="1"/>
    </font>
    <font>
      <sz val="11"/>
      <color theme="9" tint="-0.499984740745262"/>
      <name val="Palatino Linotype"/>
      <family val="1"/>
    </font>
    <font>
      <b/>
      <sz val="11"/>
      <color theme="9" tint="-0.499984740745262"/>
      <name val="Palatino Linotype"/>
      <family val="1"/>
    </font>
    <font>
      <i/>
      <sz val="11"/>
      <color rgb="FFFF0000"/>
      <name val="Palatino Linotype"/>
      <family val="1"/>
    </font>
    <font>
      <sz val="11"/>
      <color theme="9" tint="-0.249977111117893"/>
      <name val="Palatino Linotype"/>
      <family val="1"/>
    </font>
    <font>
      <b/>
      <sz val="11"/>
      <color theme="9" tint="-0.249977111117893"/>
      <name val="Palatino Linotype"/>
      <family val="1"/>
    </font>
    <font>
      <i/>
      <sz val="11"/>
      <color rgb="FF00B050"/>
      <name val="Palatino Linotype"/>
      <family val="1"/>
    </font>
    <font>
      <i/>
      <sz val="11"/>
      <color theme="9" tint="-0.499984740745262"/>
      <name val="Palatino Linotype"/>
      <family val="1"/>
    </font>
    <font>
      <i/>
      <sz val="11"/>
      <color theme="9" tint="-0.249977111117893"/>
      <name val="Palatino Linotype"/>
      <family val="1"/>
    </font>
    <font>
      <b/>
      <i/>
      <sz val="10"/>
      <color theme="1"/>
      <name val="Palatino Linotype"/>
      <family val="1"/>
    </font>
    <font>
      <b/>
      <i/>
      <sz val="11"/>
      <color rgb="FF00B050"/>
      <name val="Palatino Linotype"/>
      <family val="1"/>
    </font>
    <font>
      <b/>
      <i/>
      <sz val="11"/>
      <color rgb="FFFF0000"/>
      <name val="Palatino Linotype"/>
      <family val="1"/>
    </font>
    <font>
      <b/>
      <i/>
      <sz val="11"/>
      <color theme="9" tint="-0.499984740745262"/>
      <name val="Palatino Linotype"/>
      <family val="1"/>
    </font>
    <font>
      <b/>
      <i/>
      <sz val="11"/>
      <color theme="9" tint="-0.249977111117893"/>
      <name val="Palatino Linotype"/>
      <family val="1"/>
    </font>
    <font>
      <i/>
      <sz val="10"/>
      <color theme="1"/>
      <name val="Palatino Linotype"/>
      <family val="1"/>
    </font>
    <font>
      <sz val="11"/>
      <name val="Palatino Linotype"/>
      <family val="1"/>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39997558519241921"/>
        <bgColor indexed="64"/>
      </patternFill>
    </fill>
  </fills>
  <borders count="30">
    <border>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64">
    <xf numFmtId="0" fontId="0" fillId="0" borderId="0" xfId="0"/>
    <xf numFmtId="0" fontId="1" fillId="0" borderId="0" xfId="0" applyFont="1" applyBorder="1" applyAlignme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xf numFmtId="0" fontId="3" fillId="0" borderId="0" xfId="0" applyFont="1" applyFill="1" applyBorder="1"/>
    <xf numFmtId="0" fontId="4" fillId="0" borderId="0" xfId="0" applyFont="1" applyBorder="1" applyAlignment="1">
      <alignment vertical="center"/>
    </xf>
    <xf numFmtId="0" fontId="3" fillId="0" borderId="0" xfId="0" applyFont="1" applyBorder="1" applyAlignment="1">
      <alignment horizontal="right"/>
    </xf>
    <xf numFmtId="0" fontId="4" fillId="0" borderId="0" xfId="0" applyFont="1" applyBorder="1" applyAlignment="1">
      <alignment horizontal="right"/>
    </xf>
    <xf numFmtId="0" fontId="4" fillId="0" borderId="0" xfId="0" applyFont="1" applyBorder="1" applyAlignment="1">
      <alignment vertical="center" wrapText="1"/>
    </xf>
    <xf numFmtId="0" fontId="5" fillId="0" borderId="0" xfId="0" applyFont="1" applyFill="1" applyBorder="1" applyAlignment="1">
      <alignment horizontal="right" vertical="center" wrapText="1"/>
    </xf>
    <xf numFmtId="3" fontId="5" fillId="0" borderId="0" xfId="0" applyNumberFormat="1" applyFont="1" applyFill="1" applyBorder="1" applyAlignment="1">
      <alignment horizontal="right" vertical="center" wrapText="1"/>
    </xf>
    <xf numFmtId="3" fontId="4" fillId="0" borderId="0" xfId="0" applyNumberFormat="1" applyFont="1" applyFill="1" applyBorder="1" applyAlignment="1">
      <alignment horizontal="right" vertical="center" wrapText="1"/>
    </xf>
    <xf numFmtId="0" fontId="3" fillId="0" borderId="0" xfId="0" applyFont="1" applyBorder="1" applyAlignment="1">
      <alignment horizontal="left"/>
    </xf>
    <xf numFmtId="0" fontId="10" fillId="0" borderId="0" xfId="0" applyFont="1" applyFill="1" applyBorder="1" applyAlignment="1">
      <alignment horizontal="right" vertical="center" wrapText="1"/>
    </xf>
    <xf numFmtId="0" fontId="11" fillId="0" borderId="0" xfId="0" applyFont="1" applyBorder="1" applyAlignment="1">
      <alignment vertical="center"/>
    </xf>
    <xf numFmtId="0" fontId="8" fillId="0" borderId="0" xfId="0" applyFont="1" applyBorder="1" applyAlignment="1">
      <alignment vertical="center" wrapText="1"/>
    </xf>
    <xf numFmtId="3" fontId="14" fillId="4" borderId="0" xfId="0" applyNumberFormat="1" applyFont="1" applyFill="1" applyBorder="1" applyAlignment="1">
      <alignment horizontal="right" vertical="center" wrapText="1"/>
    </xf>
    <xf numFmtId="0" fontId="15" fillId="0" borderId="0" xfId="0" applyFont="1" applyBorder="1" applyAlignment="1">
      <alignment vertical="center" wrapText="1"/>
    </xf>
    <xf numFmtId="3" fontId="16" fillId="4" borderId="0" xfId="0" applyNumberFormat="1" applyFont="1" applyFill="1" applyBorder="1" applyAlignment="1">
      <alignment horizontal="right" vertical="center" wrapText="1"/>
    </xf>
    <xf numFmtId="0" fontId="8" fillId="0" borderId="0" xfId="0" applyFont="1" applyBorder="1"/>
    <xf numFmtId="0" fontId="17" fillId="0" borderId="0" xfId="0" applyFont="1" applyBorder="1"/>
    <xf numFmtId="0" fontId="18" fillId="0" borderId="0" xfId="0" applyFont="1" applyBorder="1"/>
    <xf numFmtId="0" fontId="7" fillId="0" borderId="0" xfId="0" applyFont="1" applyBorder="1"/>
    <xf numFmtId="0" fontId="6" fillId="0" borderId="0" xfId="0" applyFont="1" applyBorder="1"/>
    <xf numFmtId="0" fontId="19" fillId="0" borderId="0" xfId="0" applyFont="1" applyBorder="1"/>
    <xf numFmtId="0" fontId="20" fillId="0" borderId="0" xfId="0" applyFont="1" applyBorder="1" applyAlignment="1">
      <alignment vertical="center" wrapText="1"/>
    </xf>
    <xf numFmtId="0" fontId="20" fillId="0" borderId="0" xfId="0" applyFont="1" applyBorder="1" applyAlignment="1">
      <alignment horizontal="center" vertical="center" wrapText="1"/>
    </xf>
    <xf numFmtId="0" fontId="21" fillId="0" borderId="0" xfId="0" applyFont="1" applyBorder="1"/>
    <xf numFmtId="0" fontId="22" fillId="0" borderId="0" xfId="0" applyFont="1" applyFill="1" applyBorder="1"/>
    <xf numFmtId="0" fontId="15" fillId="0" borderId="0" xfId="0" applyFont="1" applyBorder="1"/>
    <xf numFmtId="0" fontId="5" fillId="0" borderId="0" xfId="0" applyFont="1" applyBorder="1"/>
    <xf numFmtId="0" fontId="14" fillId="0" borderId="0" xfId="0" applyFont="1" applyFill="1" applyBorder="1" applyAlignment="1">
      <alignment vertical="center" wrapText="1"/>
    </xf>
    <xf numFmtId="0" fontId="14" fillId="0" borderId="0" xfId="0" applyFont="1" applyBorder="1" applyAlignment="1">
      <alignment vertical="center" wrapText="1"/>
    </xf>
    <xf numFmtId="0" fontId="23" fillId="0" borderId="0" xfId="0" applyFont="1" applyBorder="1" applyAlignment="1">
      <alignment vertical="center" wrapText="1"/>
    </xf>
    <xf numFmtId="0" fontId="24" fillId="0" borderId="0" xfId="0" applyFont="1" applyBorder="1" applyAlignment="1">
      <alignment vertical="center" wrapText="1"/>
    </xf>
    <xf numFmtId="0" fontId="14" fillId="0" borderId="0" xfId="0" applyFont="1" applyBorder="1" applyAlignment="1">
      <alignment horizontal="right" vertical="center" wrapText="1"/>
    </xf>
    <xf numFmtId="0" fontId="8" fillId="0" borderId="0" xfId="0" applyFont="1" applyBorder="1" applyAlignment="1">
      <alignment horizontal="left" vertical="center" wrapText="1"/>
    </xf>
    <xf numFmtId="0" fontId="25" fillId="0" borderId="0" xfId="0" applyFont="1" applyBorder="1" applyAlignment="1">
      <alignment vertical="center" wrapText="1"/>
    </xf>
    <xf numFmtId="0" fontId="4" fillId="0" borderId="0" xfId="0" applyFont="1" applyBorder="1" applyAlignment="1">
      <alignment wrapText="1"/>
    </xf>
    <xf numFmtId="0" fontId="3" fillId="0" borderId="0" xfId="0" applyFont="1" applyBorder="1" applyAlignment="1">
      <alignment wrapText="1"/>
    </xf>
    <xf numFmtId="0" fontId="3" fillId="0" borderId="0" xfId="0" applyFont="1" applyBorder="1" applyAlignment="1">
      <alignment vertical="center" wrapText="1"/>
    </xf>
    <xf numFmtId="3" fontId="8" fillId="4" borderId="0" xfId="0" applyNumberFormat="1" applyFont="1" applyFill="1" applyBorder="1" applyAlignment="1">
      <alignment horizontal="right" vertical="center" wrapText="1"/>
    </xf>
    <xf numFmtId="0" fontId="14" fillId="4" borderId="0" xfId="0" applyFont="1" applyFill="1" applyBorder="1" applyAlignment="1">
      <alignment vertical="center" wrapText="1"/>
    </xf>
    <xf numFmtId="0" fontId="8" fillId="0" borderId="0" xfId="0" applyFont="1" applyBorder="1" applyAlignment="1">
      <alignment horizontal="center" vertical="center" wrapText="1"/>
    </xf>
    <xf numFmtId="0" fontId="8" fillId="4" borderId="0" xfId="0" applyFont="1" applyFill="1" applyBorder="1" applyAlignment="1">
      <alignment horizontal="right" vertical="center" wrapText="1"/>
    </xf>
    <xf numFmtId="0" fontId="23" fillId="0" borderId="0" xfId="0" applyFont="1" applyBorder="1" applyAlignment="1">
      <alignment horizontal="center" vertical="center" wrapText="1"/>
    </xf>
    <xf numFmtId="3" fontId="23" fillId="4" borderId="0" xfId="0" applyNumberFormat="1" applyFont="1" applyFill="1" applyBorder="1" applyAlignment="1">
      <alignment horizontal="right" vertical="center" wrapText="1"/>
    </xf>
    <xf numFmtId="3" fontId="20" fillId="4" borderId="0" xfId="0" applyNumberFormat="1" applyFont="1" applyFill="1" applyBorder="1" applyAlignment="1">
      <alignment horizontal="right" vertical="center" wrapText="1"/>
    </xf>
    <xf numFmtId="0" fontId="24" fillId="0" borderId="0" xfId="0" applyFont="1" applyBorder="1" applyAlignment="1">
      <alignment horizontal="center" vertical="center" wrapText="1"/>
    </xf>
    <xf numFmtId="0" fontId="24" fillId="4" borderId="0" xfId="0" applyFont="1" applyFill="1" applyBorder="1" applyAlignment="1">
      <alignment horizontal="right" vertical="center" wrapText="1"/>
    </xf>
    <xf numFmtId="0" fontId="15" fillId="0" borderId="0" xfId="0" applyFont="1" applyBorder="1" applyAlignment="1">
      <alignment horizontal="center" vertical="center" wrapText="1"/>
    </xf>
    <xf numFmtId="0" fontId="15" fillId="4" borderId="0" xfId="0" applyFont="1" applyFill="1" applyBorder="1" applyAlignment="1">
      <alignment horizontal="right" vertical="center" wrapText="1"/>
    </xf>
    <xf numFmtId="0" fontId="14" fillId="0" borderId="0" xfId="0" applyFont="1" applyBorder="1" applyAlignment="1">
      <alignment horizontal="center" vertical="center" wrapText="1"/>
    </xf>
    <xf numFmtId="0" fontId="27" fillId="0" borderId="0" xfId="0" applyFont="1" applyBorder="1" applyAlignment="1">
      <alignment horizontal="right" vertical="center" wrapText="1"/>
    </xf>
    <xf numFmtId="0" fontId="27" fillId="0" borderId="0" xfId="0" applyFont="1" applyBorder="1" applyAlignment="1">
      <alignment horizontal="center" vertical="center" wrapText="1"/>
    </xf>
    <xf numFmtId="3" fontId="27" fillId="4" borderId="0" xfId="0" applyNumberFormat="1" applyFont="1" applyFill="1" applyBorder="1" applyAlignment="1">
      <alignment horizontal="right" vertical="center" wrapText="1"/>
    </xf>
    <xf numFmtId="0" fontId="28" fillId="0" borderId="0" xfId="0" applyFont="1" applyBorder="1" applyAlignment="1">
      <alignment horizontal="right" vertical="center" wrapText="1"/>
    </xf>
    <xf numFmtId="0" fontId="28" fillId="0" borderId="0" xfId="0" applyFont="1" applyBorder="1" applyAlignment="1">
      <alignment horizontal="center" vertical="center" wrapText="1"/>
    </xf>
    <xf numFmtId="3" fontId="28" fillId="4" borderId="0" xfId="0" applyNumberFormat="1" applyFont="1" applyFill="1" applyBorder="1" applyAlignment="1">
      <alignment horizontal="right" vertical="center" wrapText="1"/>
    </xf>
    <xf numFmtId="0" fontId="28" fillId="4" borderId="0" xfId="0" applyFont="1" applyFill="1" applyBorder="1" applyAlignment="1">
      <alignment horizontal="right" vertical="center" wrapText="1"/>
    </xf>
    <xf numFmtId="0" fontId="29" fillId="0" borderId="0" xfId="0" applyFont="1" applyBorder="1" applyAlignment="1">
      <alignment horizontal="right" vertical="center" wrapText="1"/>
    </xf>
    <xf numFmtId="0" fontId="29" fillId="0" borderId="0" xfId="0" applyFont="1" applyBorder="1" applyAlignment="1">
      <alignment horizontal="center" vertical="center" wrapText="1"/>
    </xf>
    <xf numFmtId="0" fontId="29" fillId="4" borderId="0" xfId="0" applyFont="1" applyFill="1" applyBorder="1" applyAlignment="1">
      <alignment horizontal="right" vertical="center" wrapText="1"/>
    </xf>
    <xf numFmtId="0" fontId="16" fillId="0" borderId="0" xfId="0" applyFont="1" applyBorder="1" applyAlignment="1">
      <alignment horizontal="right" vertical="center" wrapText="1"/>
    </xf>
    <xf numFmtId="0" fontId="16" fillId="0" borderId="0" xfId="0" applyFont="1" applyBorder="1" applyAlignment="1">
      <alignment horizontal="center" vertical="center" wrapText="1"/>
    </xf>
    <xf numFmtId="0" fontId="16" fillId="4" borderId="0" xfId="0" applyFont="1" applyFill="1" applyBorder="1" applyAlignment="1">
      <alignment horizontal="right" vertical="center" wrapText="1"/>
    </xf>
    <xf numFmtId="0" fontId="8" fillId="0" borderId="0" xfId="0" applyFont="1" applyBorder="1" applyAlignment="1">
      <alignment horizontal="right"/>
    </xf>
    <xf numFmtId="0" fontId="8" fillId="4" borderId="0" xfId="0" applyFont="1" applyFill="1" applyBorder="1" applyAlignment="1">
      <alignment horizontal="right"/>
    </xf>
    <xf numFmtId="0" fontId="13" fillId="0" borderId="0" xfId="0" applyFont="1" applyFill="1" applyBorder="1" applyAlignment="1">
      <alignment horizontal="right" vertical="center" wrapText="1"/>
    </xf>
    <xf numFmtId="0" fontId="8" fillId="0" borderId="0" xfId="0" applyFont="1" applyFill="1" applyBorder="1"/>
    <xf numFmtId="0" fontId="15" fillId="0" borderId="0" xfId="0" applyFont="1" applyBorder="1" applyAlignment="1">
      <alignment horizontal="right" vertical="center" wrapText="1"/>
    </xf>
    <xf numFmtId="3" fontId="15" fillId="4" borderId="0" xfId="0" applyNumberFormat="1" applyFont="1" applyFill="1" applyBorder="1" applyAlignment="1">
      <alignment horizontal="right" vertical="center" wrapText="1"/>
    </xf>
    <xf numFmtId="0" fontId="30" fillId="0" borderId="0" xfId="0" applyFont="1" applyFill="1" applyBorder="1" applyAlignment="1">
      <alignment horizontal="right" vertical="center" wrapText="1"/>
    </xf>
    <xf numFmtId="0" fontId="30" fillId="0" borderId="0" xfId="0" applyFont="1" applyFill="1" applyBorder="1" applyAlignment="1">
      <alignment horizontal="center" vertical="center" wrapText="1"/>
    </xf>
    <xf numFmtId="3" fontId="13" fillId="0" borderId="0" xfId="0" applyNumberFormat="1" applyFont="1" applyFill="1" applyBorder="1" applyAlignment="1">
      <alignment horizontal="right" vertical="center" wrapText="1"/>
    </xf>
    <xf numFmtId="3" fontId="14" fillId="0" borderId="0" xfId="0" applyNumberFormat="1" applyFont="1" applyFill="1" applyBorder="1" applyAlignment="1">
      <alignment horizontal="right" vertical="center" wrapText="1"/>
    </xf>
    <xf numFmtId="0" fontId="14" fillId="5" borderId="5" xfId="0" applyFont="1" applyFill="1" applyBorder="1" applyAlignment="1">
      <alignment horizontal="right" vertical="center" wrapText="1"/>
    </xf>
    <xf numFmtId="3" fontId="14" fillId="5" borderId="5" xfId="0" applyNumberFormat="1" applyFont="1" applyFill="1" applyBorder="1" applyAlignment="1">
      <alignment horizontal="right" vertical="center" wrapText="1"/>
    </xf>
    <xf numFmtId="0" fontId="14" fillId="5" borderId="5" xfId="0" applyFont="1" applyFill="1" applyBorder="1" applyAlignment="1">
      <alignment horizontal="right"/>
    </xf>
    <xf numFmtId="0" fontId="4" fillId="3" borderId="6" xfId="0" applyFont="1" applyFill="1" applyBorder="1" applyAlignment="1">
      <alignment horizontal="center" vertical="center" wrapText="1"/>
    </xf>
    <xf numFmtId="0" fontId="13" fillId="5" borderId="9" xfId="0" applyFont="1" applyFill="1" applyBorder="1" applyAlignment="1">
      <alignment horizontal="right" vertical="center" wrapText="1"/>
    </xf>
    <xf numFmtId="3" fontId="13" fillId="5" borderId="10" xfId="0" applyNumberFormat="1" applyFont="1" applyFill="1" applyBorder="1" applyAlignment="1">
      <alignment horizontal="right" vertical="center" wrapText="1"/>
    </xf>
    <xf numFmtId="3" fontId="14" fillId="5" borderId="8" xfId="0" applyNumberFormat="1" applyFont="1" applyFill="1" applyBorder="1" applyAlignment="1">
      <alignment horizontal="right" vertical="center" wrapText="1"/>
    </xf>
    <xf numFmtId="3" fontId="14" fillId="5" borderId="13" xfId="0" applyNumberFormat="1" applyFont="1" applyFill="1" applyBorder="1" applyAlignment="1">
      <alignment horizontal="right" vertical="center" wrapText="1"/>
    </xf>
    <xf numFmtId="3" fontId="14" fillId="5" borderId="14" xfId="0" applyNumberFormat="1" applyFont="1" applyFill="1" applyBorder="1" applyAlignment="1">
      <alignment horizontal="right" vertical="center" wrapText="1"/>
    </xf>
    <xf numFmtId="0" fontId="13" fillId="5" borderId="11" xfId="0" applyFont="1" applyFill="1" applyBorder="1" applyAlignment="1">
      <alignment horizontal="right" vertical="center" wrapText="1"/>
    </xf>
    <xf numFmtId="0" fontId="8" fillId="5" borderId="12" xfId="0" applyFont="1" applyFill="1" applyBorder="1"/>
    <xf numFmtId="3" fontId="13" fillId="5" borderId="12" xfId="0" applyNumberFormat="1" applyFont="1" applyFill="1" applyBorder="1" applyAlignment="1">
      <alignment horizontal="right" vertical="center" wrapText="1"/>
    </xf>
    <xf numFmtId="0" fontId="13" fillId="5" borderId="7" xfId="0" applyFont="1" applyFill="1" applyBorder="1" applyAlignment="1">
      <alignment horizontal="right" vertical="center" wrapText="1"/>
    </xf>
    <xf numFmtId="0" fontId="8" fillId="5" borderId="6" xfId="0" applyFont="1" applyFill="1" applyBorder="1"/>
    <xf numFmtId="3" fontId="13" fillId="5" borderId="6" xfId="0" applyNumberFormat="1" applyFont="1" applyFill="1" applyBorder="1" applyAlignment="1">
      <alignment horizontal="right" vertical="center" wrapText="1"/>
    </xf>
    <xf numFmtId="3" fontId="13" fillId="0" borderId="5" xfId="0" applyNumberFormat="1" applyFont="1" applyFill="1" applyBorder="1" applyAlignment="1">
      <alignment horizontal="right" vertical="center" wrapText="1"/>
    </xf>
    <xf numFmtId="3" fontId="14" fillId="0" borderId="5" xfId="0" applyNumberFormat="1" applyFont="1" applyFill="1" applyBorder="1" applyAlignment="1">
      <alignment horizontal="right" vertical="center" wrapText="1"/>
    </xf>
    <xf numFmtId="3" fontId="13" fillId="5" borderId="5" xfId="0" applyNumberFormat="1" applyFont="1" applyFill="1" applyBorder="1" applyAlignment="1">
      <alignment horizontal="right" vertical="center" wrapText="1"/>
    </xf>
    <xf numFmtId="0" fontId="8" fillId="5" borderId="10" xfId="0" applyFont="1" applyFill="1" applyBorder="1"/>
    <xf numFmtId="3" fontId="13" fillId="5" borderId="8" xfId="0" applyNumberFormat="1" applyFont="1" applyFill="1" applyBorder="1" applyAlignment="1">
      <alignment horizontal="right" vertical="center" wrapText="1"/>
    </xf>
    <xf numFmtId="3" fontId="13" fillId="5" borderId="13" xfId="0" applyNumberFormat="1" applyFont="1" applyFill="1" applyBorder="1" applyAlignment="1">
      <alignment horizontal="right" vertical="center" wrapText="1"/>
    </xf>
    <xf numFmtId="3" fontId="13" fillId="5" borderId="14" xfId="0" applyNumberFormat="1" applyFont="1" applyFill="1" applyBorder="1" applyAlignment="1">
      <alignment horizontal="right" vertical="center" wrapText="1"/>
    </xf>
    <xf numFmtId="0" fontId="13" fillId="4" borderId="3" xfId="0" applyFont="1" applyFill="1" applyBorder="1" applyAlignment="1">
      <alignment horizontal="right" vertical="center" wrapText="1"/>
    </xf>
    <xf numFmtId="0" fontId="8" fillId="4" borderId="4" xfId="0" applyFont="1" applyFill="1" applyBorder="1"/>
    <xf numFmtId="3" fontId="14" fillId="4" borderId="4" xfId="0" applyNumberFormat="1" applyFont="1" applyFill="1" applyBorder="1" applyAlignment="1">
      <alignment horizontal="right" vertical="center" wrapText="1"/>
    </xf>
    <xf numFmtId="3" fontId="14" fillId="4" borderId="15" xfId="0" applyNumberFormat="1" applyFont="1" applyFill="1" applyBorder="1" applyAlignment="1">
      <alignment horizontal="right" vertical="center" wrapText="1"/>
    </xf>
    <xf numFmtId="0" fontId="9" fillId="0" borderId="16" xfId="0" applyFont="1" applyFill="1" applyBorder="1" applyAlignment="1">
      <alignment vertical="center" wrapText="1"/>
    </xf>
    <xf numFmtId="3" fontId="14" fillId="0" borderId="17" xfId="0" applyNumberFormat="1" applyFont="1" applyFill="1" applyBorder="1" applyAlignment="1">
      <alignment horizontal="right" vertical="center" wrapText="1"/>
    </xf>
    <xf numFmtId="0" fontId="8" fillId="4" borderId="2" xfId="0" applyFont="1" applyFill="1" applyBorder="1"/>
    <xf numFmtId="3" fontId="14" fillId="4" borderId="2" xfId="0" applyNumberFormat="1" applyFont="1" applyFill="1" applyBorder="1" applyAlignment="1">
      <alignment horizontal="right" vertical="center" wrapText="1"/>
    </xf>
    <xf numFmtId="3" fontId="14" fillId="4" borderId="18" xfId="0" applyNumberFormat="1" applyFont="1" applyFill="1" applyBorder="1" applyAlignment="1">
      <alignment horizontal="right" vertical="center" wrapText="1"/>
    </xf>
    <xf numFmtId="0" fontId="8"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3" fontId="15" fillId="0" borderId="0" xfId="0" applyNumberFormat="1" applyFont="1" applyFill="1" applyBorder="1" applyAlignment="1">
      <alignment horizontal="center" vertical="center" wrapText="1"/>
    </xf>
    <xf numFmtId="3" fontId="15" fillId="0" borderId="0" xfId="0" applyNumberFormat="1" applyFont="1" applyFill="1" applyBorder="1" applyAlignment="1">
      <alignment horizontal="right" vertical="center" wrapText="1"/>
    </xf>
    <xf numFmtId="0" fontId="14" fillId="0" borderId="0" xfId="0" applyFont="1" applyFill="1" applyBorder="1" applyAlignment="1">
      <alignment horizontal="center" vertical="center" wrapText="1"/>
    </xf>
    <xf numFmtId="3" fontId="28" fillId="0" borderId="0" xfId="0" applyNumberFormat="1" applyFont="1" applyFill="1" applyBorder="1" applyAlignment="1">
      <alignment horizontal="center" vertical="center" wrapText="1"/>
    </xf>
    <xf numFmtId="3" fontId="16" fillId="0" borderId="0" xfId="0" applyNumberFormat="1" applyFont="1" applyFill="1" applyBorder="1" applyAlignment="1">
      <alignment horizontal="center" vertical="center" wrapText="1"/>
    </xf>
    <xf numFmtId="0" fontId="25" fillId="4" borderId="0" xfId="0" applyFont="1" applyFill="1" applyBorder="1" applyAlignment="1">
      <alignment horizontal="right" vertical="center" wrapText="1"/>
    </xf>
    <xf numFmtId="0" fontId="30" fillId="4" borderId="0" xfId="0" applyFont="1" applyFill="1" applyBorder="1" applyAlignment="1">
      <alignment horizontal="right" vertical="center" wrapText="1"/>
    </xf>
    <xf numFmtId="0" fontId="13" fillId="4" borderId="1" xfId="0" applyFont="1" applyFill="1" applyBorder="1" applyAlignment="1">
      <alignment horizontal="right" vertical="center" wrapText="1"/>
    </xf>
    <xf numFmtId="0" fontId="14" fillId="0" borderId="0" xfId="0" applyFont="1" applyBorder="1"/>
    <xf numFmtId="3" fontId="8" fillId="5" borderId="5" xfId="0" applyNumberFormat="1" applyFont="1" applyFill="1" applyBorder="1" applyAlignment="1">
      <alignment horizontal="right" vertical="center" wrapText="1"/>
    </xf>
    <xf numFmtId="14" fontId="1" fillId="3" borderId="12" xfId="0" applyNumberFormat="1"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3" fillId="4" borderId="13" xfId="0" applyFont="1" applyFill="1" applyBorder="1"/>
    <xf numFmtId="0" fontId="4" fillId="3" borderId="11" xfId="0" applyFont="1" applyFill="1" applyBorder="1" applyAlignment="1">
      <alignment vertical="center" wrapText="1"/>
    </xf>
    <xf numFmtId="14" fontId="4" fillId="3" borderId="12" xfId="0" applyNumberFormat="1" applyFont="1" applyFill="1" applyBorder="1" applyAlignment="1">
      <alignment horizontal="right" vertical="center" wrapText="1"/>
    </xf>
    <xf numFmtId="0" fontId="4" fillId="3" borderId="13" xfId="0" applyFont="1" applyFill="1" applyBorder="1" applyAlignment="1">
      <alignment horizontal="center" vertical="center" wrapText="1"/>
    </xf>
    <xf numFmtId="0" fontId="4" fillId="3" borderId="7" xfId="0" applyFont="1" applyFill="1" applyBorder="1" applyAlignment="1">
      <alignment vertical="center" wrapText="1"/>
    </xf>
    <xf numFmtId="0" fontId="4" fillId="3" borderId="14" xfId="0" applyFont="1" applyFill="1" applyBorder="1" applyAlignment="1">
      <alignment horizontal="center" vertical="center" wrapText="1"/>
    </xf>
    <xf numFmtId="0" fontId="4" fillId="2" borderId="9" xfId="0" applyFont="1" applyFill="1" applyBorder="1" applyAlignment="1">
      <alignment vertical="center" wrapText="1"/>
    </xf>
    <xf numFmtId="0" fontId="8" fillId="3" borderId="10" xfId="0" applyFont="1" applyFill="1" applyBorder="1"/>
    <xf numFmtId="0" fontId="4" fillId="3" borderId="10" xfId="0" applyFont="1" applyFill="1" applyBorder="1" applyAlignment="1">
      <alignment horizontal="center" vertical="center" wrapText="1"/>
    </xf>
    <xf numFmtId="0" fontId="3" fillId="3" borderId="10" xfId="0" applyFont="1" applyFill="1" applyBorder="1"/>
    <xf numFmtId="3" fontId="4" fillId="3" borderId="8" xfId="0" applyNumberFormat="1" applyFont="1" applyFill="1" applyBorder="1" applyAlignment="1">
      <alignment horizontal="center" vertical="center" wrapText="1"/>
    </xf>
    <xf numFmtId="3" fontId="31" fillId="0" borderId="0" xfId="0" applyNumberFormat="1" applyFont="1" applyBorder="1" applyAlignment="1">
      <alignment horizontal="right" vertical="center" wrapText="1"/>
    </xf>
    <xf numFmtId="0" fontId="31" fillId="0" borderId="0" xfId="0" applyFont="1" applyBorder="1" applyAlignment="1">
      <alignment vertical="center" wrapText="1"/>
    </xf>
    <xf numFmtId="3" fontId="8" fillId="4" borderId="24" xfId="0" applyNumberFormat="1" applyFont="1" applyFill="1" applyBorder="1"/>
    <xf numFmtId="0" fontId="0" fillId="0" borderId="0" xfId="0" applyAlignment="1"/>
    <xf numFmtId="0" fontId="0" fillId="0" borderId="0" xfId="0" applyAlignment="1">
      <alignment wrapText="1"/>
    </xf>
    <xf numFmtId="3" fontId="8" fillId="0" borderId="0" xfId="0" applyNumberFormat="1" applyFont="1" applyBorder="1"/>
    <xf numFmtId="0" fontId="8" fillId="0" borderId="0" xfId="0" applyFont="1" applyBorder="1" applyAlignment="1">
      <alignment vertical="center"/>
    </xf>
    <xf numFmtId="0" fontId="26" fillId="5" borderId="19" xfId="0" applyFont="1" applyFill="1" applyBorder="1" applyAlignment="1">
      <alignment horizontal="right" vertical="center" wrapText="1"/>
    </xf>
    <xf numFmtId="0" fontId="26" fillId="5" borderId="1" xfId="0" applyFont="1" applyFill="1" applyBorder="1" applyAlignment="1">
      <alignment horizontal="right" vertical="center" wrapText="1"/>
    </xf>
    <xf numFmtId="3" fontId="14" fillId="5" borderId="2" xfId="0" applyNumberFormat="1" applyFont="1" applyFill="1" applyBorder="1"/>
    <xf numFmtId="0" fontId="28" fillId="5" borderId="16" xfId="0" applyFont="1" applyFill="1" applyBorder="1" applyAlignment="1">
      <alignment horizontal="right"/>
    </xf>
    <xf numFmtId="3" fontId="28" fillId="5" borderId="0" xfId="0" applyNumberFormat="1" applyFont="1" applyFill="1" applyBorder="1"/>
    <xf numFmtId="3" fontId="28" fillId="5" borderId="25" xfId="0" applyNumberFormat="1" applyFont="1" applyFill="1" applyBorder="1"/>
    <xf numFmtId="3" fontId="14" fillId="5" borderId="18" xfId="0" applyNumberFormat="1" applyFont="1" applyFill="1" applyBorder="1"/>
    <xf numFmtId="3" fontId="14" fillId="5" borderId="20" xfId="0" applyNumberFormat="1" applyFont="1" applyFill="1" applyBorder="1"/>
    <xf numFmtId="3" fontId="14" fillId="5" borderId="21" xfId="0" applyNumberFormat="1" applyFont="1" applyFill="1" applyBorder="1"/>
    <xf numFmtId="0" fontId="8" fillId="5" borderId="26" xfId="0" applyFont="1" applyFill="1" applyBorder="1" applyAlignment="1">
      <alignment horizontal="right"/>
    </xf>
    <xf numFmtId="3" fontId="8" fillId="5" borderId="27" xfId="0" applyNumberFormat="1" applyFont="1" applyFill="1" applyBorder="1"/>
    <xf numFmtId="3" fontId="12" fillId="5" borderId="28" xfId="0" applyNumberFormat="1" applyFont="1" applyFill="1" applyBorder="1"/>
    <xf numFmtId="3" fontId="8" fillId="4" borderId="29" xfId="0" applyNumberFormat="1" applyFont="1" applyFill="1" applyBorder="1"/>
    <xf numFmtId="0" fontId="32" fillId="0" borderId="0" xfId="0" applyFont="1" applyBorder="1" applyAlignment="1">
      <alignment vertical="center" wrapText="1"/>
    </xf>
    <xf numFmtId="0" fontId="32" fillId="0" borderId="0" xfId="0" applyFont="1" applyBorder="1" applyAlignment="1">
      <alignment wrapText="1"/>
    </xf>
    <xf numFmtId="0" fontId="32" fillId="0" borderId="0" xfId="0" applyFont="1" applyBorder="1"/>
    <xf numFmtId="0" fontId="32" fillId="0" borderId="0" xfId="0" applyFont="1" applyBorder="1" applyAlignment="1">
      <alignment horizontal="right"/>
    </xf>
    <xf numFmtId="0" fontId="5" fillId="0" borderId="0" xfId="0" applyFont="1" applyBorder="1" applyAlignment="1">
      <alignment horizontal="right"/>
    </xf>
    <xf numFmtId="0" fontId="1" fillId="3" borderId="11" xfId="0" applyFont="1" applyFill="1" applyBorder="1" applyAlignment="1">
      <alignment vertical="center" wrapText="1"/>
    </xf>
    <xf numFmtId="0" fontId="1" fillId="3" borderId="7" xfId="0" applyFont="1"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30"/>
  <sheetViews>
    <sheetView zoomScaleNormal="100" workbookViewId="0">
      <selection activeCell="F21" sqref="F21"/>
    </sheetView>
  </sheetViews>
  <sheetFormatPr defaultColWidth="8.81640625" defaultRowHeight="15.5" x14ac:dyDescent="0.4"/>
  <cols>
    <col min="1" max="1" width="79.453125" style="4" customWidth="1"/>
    <col min="2" max="2" width="11.26953125" style="7" bestFit="1" customWidth="1"/>
    <col min="3" max="3" width="11.26953125" style="7" customWidth="1"/>
    <col min="4" max="4" width="11.26953125" style="7" bestFit="1" customWidth="1"/>
    <col min="5" max="5" width="11.26953125" style="7" customWidth="1"/>
    <col min="6" max="6" width="11.26953125" style="7" bestFit="1" customWidth="1"/>
    <col min="7" max="7" width="11.26953125" style="7" customWidth="1"/>
    <col min="8" max="8" width="9.54296875" style="8" customWidth="1"/>
    <col min="9" max="9" width="126.7265625" style="4" customWidth="1"/>
    <col min="10" max="10" width="8.81640625" style="4" customWidth="1"/>
    <col min="11" max="16384" width="8.81640625" style="4"/>
  </cols>
  <sheetData>
    <row r="1" spans="1:8" x14ac:dyDescent="0.4">
      <c r="A1" s="31" t="s">
        <v>53</v>
      </c>
    </row>
    <row r="2" spans="1:8" x14ac:dyDescent="0.4">
      <c r="A2" s="31" t="s">
        <v>103</v>
      </c>
    </row>
    <row r="3" spans="1:8" s="159" customFormat="1" x14ac:dyDescent="0.4">
      <c r="A3" s="159" t="s">
        <v>102</v>
      </c>
      <c r="B3" s="160"/>
      <c r="C3" s="160"/>
      <c r="D3" s="160"/>
      <c r="E3" s="160"/>
      <c r="F3" s="160"/>
      <c r="G3" s="160"/>
      <c r="H3" s="161"/>
    </row>
    <row r="4" spans="1:8" x14ac:dyDescent="0.4">
      <c r="A4" s="21"/>
    </row>
    <row r="5" spans="1:8" x14ac:dyDescent="0.4">
      <c r="A5" s="6" t="s">
        <v>0</v>
      </c>
    </row>
    <row r="6" spans="1:8" x14ac:dyDescent="0.4">
      <c r="A6" s="32" t="s">
        <v>4</v>
      </c>
    </row>
    <row r="7" spans="1:8" x14ac:dyDescent="0.4">
      <c r="A7" s="127" t="s">
        <v>1</v>
      </c>
      <c r="B7" s="128">
        <v>42461</v>
      </c>
      <c r="C7" s="128"/>
      <c r="D7" s="128">
        <v>42826</v>
      </c>
      <c r="E7" s="128"/>
      <c r="F7" s="128">
        <v>43191</v>
      </c>
      <c r="G7" s="128"/>
      <c r="H7" s="129" t="s">
        <v>2</v>
      </c>
    </row>
    <row r="8" spans="1:8" x14ac:dyDescent="0.4">
      <c r="A8" s="130" t="s">
        <v>92</v>
      </c>
      <c r="B8" s="80" t="s">
        <v>3</v>
      </c>
      <c r="C8" s="80" t="s">
        <v>16</v>
      </c>
      <c r="D8" s="80" t="s">
        <v>3</v>
      </c>
      <c r="E8" s="80" t="s">
        <v>16</v>
      </c>
      <c r="F8" s="80" t="s">
        <v>3</v>
      </c>
      <c r="G8" s="80" t="s">
        <v>16</v>
      </c>
      <c r="H8" s="131" t="s">
        <v>46</v>
      </c>
    </row>
    <row r="9" spans="1:8" x14ac:dyDescent="0.4">
      <c r="A9" s="33" t="s">
        <v>48</v>
      </c>
      <c r="B9" s="33"/>
      <c r="C9" s="43"/>
      <c r="D9" s="33"/>
      <c r="E9" s="43"/>
      <c r="F9" s="33"/>
      <c r="G9" s="43"/>
      <c r="H9" s="77"/>
    </row>
    <row r="10" spans="1:8" x14ac:dyDescent="0.4">
      <c r="A10" s="16" t="s">
        <v>49</v>
      </c>
      <c r="B10" s="44">
        <v>100</v>
      </c>
      <c r="C10" s="42">
        <v>10000</v>
      </c>
      <c r="D10" s="44">
        <v>50</v>
      </c>
      <c r="E10" s="42">
        <v>5000</v>
      </c>
      <c r="F10" s="44">
        <v>0</v>
      </c>
      <c r="G10" s="42">
        <v>0</v>
      </c>
      <c r="H10" s="94">
        <f>C10+E10+G10</f>
        <v>15000</v>
      </c>
    </row>
    <row r="11" spans="1:8" x14ac:dyDescent="0.4">
      <c r="A11" s="16" t="s">
        <v>51</v>
      </c>
      <c r="B11" s="44">
        <v>0</v>
      </c>
      <c r="C11" s="45">
        <v>0</v>
      </c>
      <c r="D11" s="44">
        <v>50</v>
      </c>
      <c r="E11" s="42">
        <v>5000</v>
      </c>
      <c r="F11" s="44">
        <v>100</v>
      </c>
      <c r="G11" s="42">
        <v>10000</v>
      </c>
      <c r="H11" s="94">
        <f t="shared" ref="H11:H15" si="0">C11+E11+G11</f>
        <v>15000</v>
      </c>
    </row>
    <row r="12" spans="1:8" x14ac:dyDescent="0.4">
      <c r="A12" s="34" t="s">
        <v>6</v>
      </c>
      <c r="B12" s="46">
        <v>100</v>
      </c>
      <c r="C12" s="47">
        <v>1000</v>
      </c>
      <c r="D12" s="46">
        <v>100</v>
      </c>
      <c r="E12" s="47">
        <v>1000</v>
      </c>
      <c r="F12" s="46">
        <v>100</v>
      </c>
      <c r="G12" s="47">
        <v>1000</v>
      </c>
      <c r="H12" s="94">
        <f t="shared" si="0"/>
        <v>3000</v>
      </c>
    </row>
    <row r="13" spans="1:8" x14ac:dyDescent="0.4">
      <c r="A13" s="26" t="s">
        <v>47</v>
      </c>
      <c r="B13" s="27">
        <v>50</v>
      </c>
      <c r="C13" s="48">
        <v>15000</v>
      </c>
      <c r="D13" s="27">
        <v>50</v>
      </c>
      <c r="E13" s="48">
        <v>15000</v>
      </c>
      <c r="F13" s="27">
        <v>50</v>
      </c>
      <c r="G13" s="48">
        <v>15000</v>
      </c>
      <c r="H13" s="94">
        <f t="shared" si="0"/>
        <v>45000</v>
      </c>
    </row>
    <row r="14" spans="1:8" s="22" customFormat="1" x14ac:dyDescent="0.4">
      <c r="A14" s="35" t="s">
        <v>50</v>
      </c>
      <c r="B14" s="49">
        <v>30</v>
      </c>
      <c r="C14" s="50">
        <v>300</v>
      </c>
      <c r="D14" s="49">
        <v>30</v>
      </c>
      <c r="E14" s="50">
        <v>300</v>
      </c>
      <c r="F14" s="49">
        <v>30</v>
      </c>
      <c r="G14" s="50">
        <v>300</v>
      </c>
      <c r="H14" s="94">
        <f t="shared" si="0"/>
        <v>900</v>
      </c>
    </row>
    <row r="15" spans="1:8" x14ac:dyDescent="0.4">
      <c r="A15" s="18" t="s">
        <v>7</v>
      </c>
      <c r="B15" s="51">
        <v>10</v>
      </c>
      <c r="C15" s="52">
        <v>500</v>
      </c>
      <c r="D15" s="51">
        <v>10</v>
      </c>
      <c r="E15" s="52">
        <v>500</v>
      </c>
      <c r="F15" s="51">
        <v>10</v>
      </c>
      <c r="G15" s="52">
        <v>500</v>
      </c>
      <c r="H15" s="94">
        <f t="shared" si="0"/>
        <v>1500</v>
      </c>
    </row>
    <row r="16" spans="1:8" x14ac:dyDescent="0.4">
      <c r="A16" s="18"/>
      <c r="B16" s="51"/>
      <c r="C16" s="52"/>
      <c r="D16" s="51"/>
      <c r="E16" s="52"/>
      <c r="F16" s="51"/>
      <c r="G16" s="52"/>
      <c r="H16" s="94"/>
    </row>
    <row r="17" spans="1:8" x14ac:dyDescent="0.4">
      <c r="A17" s="36" t="s">
        <v>10</v>
      </c>
      <c r="B17" s="53">
        <f t="shared" ref="B17:G17" si="1">B10+B11</f>
        <v>100</v>
      </c>
      <c r="C17" s="17">
        <f t="shared" si="1"/>
        <v>10000</v>
      </c>
      <c r="D17" s="53">
        <f t="shared" si="1"/>
        <v>100</v>
      </c>
      <c r="E17" s="17">
        <f t="shared" si="1"/>
        <v>10000</v>
      </c>
      <c r="F17" s="53">
        <f t="shared" si="1"/>
        <v>100</v>
      </c>
      <c r="G17" s="17">
        <f t="shared" si="1"/>
        <v>10000</v>
      </c>
      <c r="H17" s="94">
        <f>C17+E17+G17</f>
        <v>30000</v>
      </c>
    </row>
    <row r="18" spans="1:8" s="24" customFormat="1" x14ac:dyDescent="0.4">
      <c r="A18" s="54" t="s">
        <v>11</v>
      </c>
      <c r="B18" s="55">
        <f t="shared" ref="B18:G21" si="2">B12</f>
        <v>100</v>
      </c>
      <c r="C18" s="56">
        <f t="shared" si="2"/>
        <v>1000</v>
      </c>
      <c r="D18" s="55">
        <f t="shared" si="2"/>
        <v>100</v>
      </c>
      <c r="E18" s="56">
        <f t="shared" si="2"/>
        <v>1000</v>
      </c>
      <c r="F18" s="55">
        <f t="shared" si="2"/>
        <v>100</v>
      </c>
      <c r="G18" s="56">
        <f t="shared" si="2"/>
        <v>1000</v>
      </c>
      <c r="H18" s="94">
        <f t="shared" ref="H18:H20" si="3">C18+E18+G18</f>
        <v>3000</v>
      </c>
    </row>
    <row r="19" spans="1:8" s="21" customFormat="1" x14ac:dyDescent="0.4">
      <c r="A19" s="57" t="s">
        <v>12</v>
      </c>
      <c r="B19" s="58">
        <f t="shared" si="2"/>
        <v>50</v>
      </c>
      <c r="C19" s="59">
        <f t="shared" si="2"/>
        <v>15000</v>
      </c>
      <c r="D19" s="58">
        <f t="shared" si="2"/>
        <v>50</v>
      </c>
      <c r="E19" s="60">
        <f t="shared" si="2"/>
        <v>15000</v>
      </c>
      <c r="F19" s="58">
        <f t="shared" si="2"/>
        <v>50</v>
      </c>
      <c r="G19" s="60">
        <f t="shared" si="2"/>
        <v>15000</v>
      </c>
      <c r="H19" s="94">
        <f t="shared" si="3"/>
        <v>45000</v>
      </c>
    </row>
    <row r="20" spans="1:8" s="25" customFormat="1" x14ac:dyDescent="0.4">
      <c r="A20" s="61" t="s">
        <v>13</v>
      </c>
      <c r="B20" s="62">
        <f t="shared" si="2"/>
        <v>30</v>
      </c>
      <c r="C20" s="63">
        <f t="shared" si="2"/>
        <v>300</v>
      </c>
      <c r="D20" s="62">
        <f t="shared" si="2"/>
        <v>30</v>
      </c>
      <c r="E20" s="63">
        <f t="shared" si="2"/>
        <v>300</v>
      </c>
      <c r="F20" s="62">
        <f t="shared" si="2"/>
        <v>30</v>
      </c>
      <c r="G20" s="63">
        <f t="shared" si="2"/>
        <v>300</v>
      </c>
      <c r="H20" s="94">
        <f t="shared" si="3"/>
        <v>900</v>
      </c>
    </row>
    <row r="21" spans="1:8" s="23" customFormat="1" x14ac:dyDescent="0.4">
      <c r="A21" s="64" t="s">
        <v>9</v>
      </c>
      <c r="B21" s="65">
        <f t="shared" si="2"/>
        <v>10</v>
      </c>
      <c r="C21" s="66">
        <f t="shared" si="2"/>
        <v>500</v>
      </c>
      <c r="D21" s="65">
        <f t="shared" si="2"/>
        <v>10</v>
      </c>
      <c r="E21" s="66">
        <f t="shared" si="2"/>
        <v>500</v>
      </c>
      <c r="F21" s="65">
        <f t="shared" si="2"/>
        <v>10</v>
      </c>
      <c r="G21" s="66">
        <f t="shared" si="2"/>
        <v>500</v>
      </c>
      <c r="H21" s="94">
        <f>C21+E21+G21</f>
        <v>1500</v>
      </c>
    </row>
    <row r="22" spans="1:8" x14ac:dyDescent="0.4">
      <c r="A22" s="20"/>
      <c r="B22" s="67"/>
      <c r="C22" s="68"/>
      <c r="D22" s="67"/>
      <c r="E22" s="68"/>
      <c r="F22" s="67"/>
      <c r="G22" s="68"/>
      <c r="H22" s="79"/>
    </row>
    <row r="23" spans="1:8" x14ac:dyDescent="0.4">
      <c r="A23" s="81" t="s">
        <v>22</v>
      </c>
      <c r="B23" s="82"/>
      <c r="C23" s="82">
        <f>SUM(C17:C22)</f>
        <v>26800</v>
      </c>
      <c r="D23" s="82"/>
      <c r="E23" s="82">
        <f>SUM(E17:E22)</f>
        <v>26800</v>
      </c>
      <c r="F23" s="82"/>
      <c r="G23" s="82">
        <f>SUM(G17:G22)</f>
        <v>26800</v>
      </c>
      <c r="H23" s="83">
        <f>SUM(C23:G23)</f>
        <v>80400</v>
      </c>
    </row>
    <row r="24" spans="1:8" s="5" customFormat="1" x14ac:dyDescent="0.4">
      <c r="A24" s="10"/>
      <c r="B24" s="11"/>
      <c r="C24" s="11"/>
      <c r="D24" s="11"/>
      <c r="E24" s="11"/>
      <c r="F24" s="11"/>
      <c r="G24" s="11"/>
      <c r="H24" s="12"/>
    </row>
    <row r="25" spans="1:8" x14ac:dyDescent="0.4">
      <c r="A25" s="132" t="s">
        <v>18</v>
      </c>
      <c r="B25" s="134"/>
      <c r="C25" s="134" t="s">
        <v>16</v>
      </c>
      <c r="D25" s="134"/>
      <c r="E25" s="134" t="s">
        <v>16</v>
      </c>
      <c r="F25" s="134"/>
      <c r="G25" s="134" t="s">
        <v>16</v>
      </c>
      <c r="H25" s="136" t="s">
        <v>2</v>
      </c>
    </row>
    <row r="26" spans="1:8" x14ac:dyDescent="0.4">
      <c r="A26" s="33" t="s">
        <v>54</v>
      </c>
      <c r="B26" s="33"/>
      <c r="C26" s="43"/>
      <c r="D26" s="33"/>
      <c r="E26" s="43"/>
      <c r="F26" s="33"/>
      <c r="G26" s="43"/>
      <c r="H26" s="78"/>
    </row>
    <row r="27" spans="1:8" x14ac:dyDescent="0.4">
      <c r="A27" s="16" t="s">
        <v>76</v>
      </c>
      <c r="B27" s="20"/>
      <c r="C27" s="45">
        <v>500</v>
      </c>
      <c r="D27" s="20"/>
      <c r="E27" s="45">
        <v>500</v>
      </c>
      <c r="F27" s="20"/>
      <c r="G27" s="45">
        <v>500</v>
      </c>
      <c r="H27" s="78"/>
    </row>
    <row r="28" spans="1:8" x14ac:dyDescent="0.4">
      <c r="A28" s="36" t="s">
        <v>17</v>
      </c>
      <c r="B28" s="20"/>
      <c r="C28" s="17">
        <f>SUM(C27:C27)</f>
        <v>500</v>
      </c>
      <c r="D28" s="20"/>
      <c r="E28" s="17">
        <f>SUM(E27:E27)</f>
        <v>500</v>
      </c>
      <c r="F28" s="20"/>
      <c r="G28" s="17">
        <f>SUM(G27:G27)</f>
        <v>500</v>
      </c>
      <c r="H28" s="78">
        <f>SUM(C28:G28)</f>
        <v>1500</v>
      </c>
    </row>
    <row r="29" spans="1:8" x14ac:dyDescent="0.4">
      <c r="A29" s="33" t="s">
        <v>55</v>
      </c>
      <c r="B29" s="20"/>
      <c r="C29" s="43"/>
      <c r="D29" s="20"/>
      <c r="E29" s="43"/>
      <c r="F29" s="20"/>
      <c r="G29" s="43"/>
      <c r="H29" s="78"/>
    </row>
    <row r="30" spans="1:8" x14ac:dyDescent="0.4">
      <c r="A30" s="16" t="s">
        <v>76</v>
      </c>
      <c r="B30" s="20"/>
      <c r="C30" s="42">
        <v>1000</v>
      </c>
      <c r="D30" s="20"/>
      <c r="E30" s="42">
        <v>1000</v>
      </c>
      <c r="F30" s="20"/>
      <c r="G30" s="42">
        <v>1000</v>
      </c>
      <c r="H30" s="78"/>
    </row>
    <row r="31" spans="1:8" x14ac:dyDescent="0.4">
      <c r="A31" s="36" t="s">
        <v>17</v>
      </c>
      <c r="B31" s="20"/>
      <c r="C31" s="17">
        <f>SUM(C30:C30)</f>
        <v>1000</v>
      </c>
      <c r="D31" s="20"/>
      <c r="E31" s="17">
        <f>SUM(E30:E30)</f>
        <v>1000</v>
      </c>
      <c r="F31" s="20"/>
      <c r="G31" s="17">
        <f>SUM(G30:G30)</f>
        <v>1000</v>
      </c>
      <c r="H31" s="78">
        <f>SUM(C31:G31)</f>
        <v>3000</v>
      </c>
    </row>
    <row r="32" spans="1:8" x14ac:dyDescent="0.4">
      <c r="A32" s="33" t="s">
        <v>56</v>
      </c>
      <c r="B32" s="20"/>
      <c r="C32" s="43"/>
      <c r="D32" s="20"/>
      <c r="E32" s="43"/>
      <c r="F32" s="20"/>
      <c r="G32" s="43"/>
      <c r="H32" s="78"/>
    </row>
    <row r="33" spans="1:8" x14ac:dyDescent="0.4">
      <c r="A33" s="16" t="s">
        <v>76</v>
      </c>
      <c r="B33" s="20"/>
      <c r="C33" s="45">
        <v>500</v>
      </c>
      <c r="D33" s="20"/>
      <c r="E33" s="45">
        <v>500</v>
      </c>
      <c r="F33" s="20"/>
      <c r="G33" s="45">
        <v>500</v>
      </c>
      <c r="H33" s="78"/>
    </row>
    <row r="34" spans="1:8" x14ac:dyDescent="0.4">
      <c r="A34" s="36" t="s">
        <v>17</v>
      </c>
      <c r="B34" s="20"/>
      <c r="C34" s="17">
        <f>SUM(C33)</f>
        <v>500</v>
      </c>
      <c r="D34" s="20"/>
      <c r="E34" s="17">
        <f>SUM(E33)</f>
        <v>500</v>
      </c>
      <c r="F34" s="20"/>
      <c r="G34" s="17">
        <f>SUM(G33)</f>
        <v>500</v>
      </c>
      <c r="H34" s="78">
        <f>SUM(C34:G34)</f>
        <v>1500</v>
      </c>
    </row>
    <row r="35" spans="1:8" x14ac:dyDescent="0.4">
      <c r="A35" s="33" t="s">
        <v>57</v>
      </c>
      <c r="B35" s="20"/>
      <c r="C35" s="43"/>
      <c r="D35" s="20"/>
      <c r="E35" s="43"/>
      <c r="F35" s="20"/>
      <c r="G35" s="43"/>
      <c r="H35" s="78"/>
    </row>
    <row r="36" spans="1:8" x14ac:dyDescent="0.4">
      <c r="A36" s="16" t="s">
        <v>76</v>
      </c>
      <c r="B36" s="20"/>
      <c r="C36" s="42">
        <v>11000</v>
      </c>
      <c r="D36" s="20"/>
      <c r="E36" s="45">
        <v>0</v>
      </c>
      <c r="F36" s="20"/>
      <c r="G36" s="45">
        <v>0</v>
      </c>
      <c r="H36" s="78"/>
    </row>
    <row r="37" spans="1:8" x14ac:dyDescent="0.4">
      <c r="A37" s="36" t="s">
        <v>17</v>
      </c>
      <c r="B37" s="20"/>
      <c r="C37" s="17">
        <f>SUM(C36:C36)</f>
        <v>11000</v>
      </c>
      <c r="D37" s="20"/>
      <c r="E37" s="17">
        <v>0</v>
      </c>
      <c r="F37" s="20"/>
      <c r="G37" s="17">
        <v>0</v>
      </c>
      <c r="H37" s="78">
        <f>SUM(C37:G37)</f>
        <v>11000</v>
      </c>
    </row>
    <row r="38" spans="1:8" x14ac:dyDescent="0.4">
      <c r="A38" s="33" t="s">
        <v>58</v>
      </c>
      <c r="B38" s="20"/>
      <c r="C38" s="43"/>
      <c r="D38" s="20"/>
      <c r="E38" s="43"/>
      <c r="F38" s="20"/>
      <c r="G38" s="43"/>
      <c r="H38" s="78"/>
    </row>
    <row r="39" spans="1:8" x14ac:dyDescent="0.4">
      <c r="A39" s="16" t="s">
        <v>76</v>
      </c>
      <c r="B39" s="20"/>
      <c r="C39" s="42">
        <v>2500</v>
      </c>
      <c r="D39" s="20"/>
      <c r="E39" s="42">
        <v>2500</v>
      </c>
      <c r="F39" s="20"/>
      <c r="G39" s="42">
        <v>2500</v>
      </c>
      <c r="H39" s="78"/>
    </row>
    <row r="40" spans="1:8" x14ac:dyDescent="0.4">
      <c r="A40" s="36" t="s">
        <v>17</v>
      </c>
      <c r="B40" s="20"/>
      <c r="C40" s="17">
        <f>SUM(C39:C39)</f>
        <v>2500</v>
      </c>
      <c r="D40" s="20"/>
      <c r="E40" s="17">
        <f>SUM(E39:E39)</f>
        <v>2500</v>
      </c>
      <c r="F40" s="20"/>
      <c r="G40" s="17">
        <f>SUM(G39:G39)</f>
        <v>2500</v>
      </c>
      <c r="H40" s="78">
        <f>SUM(C40:G40)</f>
        <v>7500</v>
      </c>
    </row>
    <row r="41" spans="1:8" x14ac:dyDescent="0.4">
      <c r="A41" s="33" t="s">
        <v>71</v>
      </c>
      <c r="B41" s="20"/>
      <c r="C41" s="45"/>
      <c r="D41" s="20"/>
      <c r="E41" s="45"/>
      <c r="F41" s="20"/>
      <c r="G41" s="45"/>
      <c r="H41" s="78"/>
    </row>
    <row r="42" spans="1:8" x14ac:dyDescent="0.4">
      <c r="A42" s="16" t="s">
        <v>14</v>
      </c>
      <c r="B42" s="20"/>
      <c r="C42" s="42">
        <v>10000</v>
      </c>
      <c r="D42" s="20"/>
      <c r="E42" s="42">
        <v>10000</v>
      </c>
      <c r="F42" s="20"/>
      <c r="G42" s="42">
        <v>10000</v>
      </c>
      <c r="H42" s="78"/>
    </row>
    <row r="43" spans="1:8" x14ac:dyDescent="0.4">
      <c r="A43" s="36" t="s">
        <v>17</v>
      </c>
      <c r="B43" s="20"/>
      <c r="C43" s="17">
        <f>SUM(C42)</f>
        <v>10000</v>
      </c>
      <c r="D43" s="20"/>
      <c r="E43" s="17">
        <f>SUM(E42)</f>
        <v>10000</v>
      </c>
      <c r="F43" s="20"/>
      <c r="G43" s="17">
        <f>SUM(G42)</f>
        <v>10000</v>
      </c>
      <c r="H43" s="78">
        <f>SUM(C43:G43)</f>
        <v>30000</v>
      </c>
    </row>
    <row r="44" spans="1:8" x14ac:dyDescent="0.4">
      <c r="A44" s="33" t="s">
        <v>72</v>
      </c>
      <c r="B44" s="20"/>
      <c r="C44" s="45"/>
      <c r="D44" s="20"/>
      <c r="E44" s="45"/>
      <c r="F44" s="20"/>
      <c r="G44" s="45"/>
      <c r="H44" s="78"/>
    </row>
    <row r="45" spans="1:8" x14ac:dyDescent="0.4">
      <c r="A45" s="16" t="s">
        <v>14</v>
      </c>
      <c r="B45" s="20"/>
      <c r="C45" s="42">
        <v>10000</v>
      </c>
      <c r="D45" s="20"/>
      <c r="E45" s="42">
        <v>10000</v>
      </c>
      <c r="F45" s="20"/>
      <c r="G45" s="42">
        <v>10000</v>
      </c>
      <c r="H45" s="78"/>
    </row>
    <row r="46" spans="1:8" x14ac:dyDescent="0.4">
      <c r="A46" s="36" t="s">
        <v>17</v>
      </c>
      <c r="B46" s="20"/>
      <c r="C46" s="17">
        <f>SUM(C45)</f>
        <v>10000</v>
      </c>
      <c r="D46" s="20"/>
      <c r="E46" s="17">
        <f t="shared" ref="E46" si="4">SUM(E45)</f>
        <v>10000</v>
      </c>
      <c r="F46" s="20"/>
      <c r="G46" s="17">
        <f t="shared" ref="G46" si="5">SUM(G45)</f>
        <v>10000</v>
      </c>
      <c r="H46" s="78">
        <f>SUM(C46:G46)</f>
        <v>30000</v>
      </c>
    </row>
    <row r="47" spans="1:8" x14ac:dyDescent="0.4">
      <c r="A47" s="33" t="s">
        <v>70</v>
      </c>
      <c r="B47" s="20"/>
      <c r="C47" s="17"/>
      <c r="D47" s="20"/>
      <c r="E47" s="17"/>
      <c r="F47" s="20"/>
      <c r="G47" s="17"/>
      <c r="H47" s="78"/>
    </row>
    <row r="48" spans="1:8" x14ac:dyDescent="0.4">
      <c r="A48" s="37" t="s">
        <v>14</v>
      </c>
      <c r="B48" s="20"/>
      <c r="C48" s="42">
        <v>5000</v>
      </c>
      <c r="D48" s="20"/>
      <c r="E48" s="42">
        <v>5000</v>
      </c>
      <c r="F48" s="20"/>
      <c r="G48" s="42">
        <v>5000</v>
      </c>
      <c r="H48" s="78"/>
    </row>
    <row r="49" spans="1:13" x14ac:dyDescent="0.4">
      <c r="A49" s="36" t="s">
        <v>17</v>
      </c>
      <c r="B49" s="20"/>
      <c r="C49" s="17">
        <f>SUM(C48)</f>
        <v>5000</v>
      </c>
      <c r="D49" s="142"/>
      <c r="E49" s="17">
        <f t="shared" ref="E49" si="6">SUM(E48)</f>
        <v>5000</v>
      </c>
      <c r="F49" s="20"/>
      <c r="G49" s="17">
        <f t="shared" ref="G49" si="7">SUM(G48)</f>
        <v>5000</v>
      </c>
      <c r="H49" s="78">
        <f>SUM(C49:G49)</f>
        <v>15000</v>
      </c>
    </row>
    <row r="50" spans="1:13" x14ac:dyDescent="0.4">
      <c r="A50" s="36"/>
      <c r="B50" s="20"/>
      <c r="C50" s="17"/>
      <c r="D50" s="20"/>
      <c r="E50" s="17"/>
      <c r="F50" s="20"/>
      <c r="G50" s="17"/>
      <c r="H50" s="78"/>
    </row>
    <row r="51" spans="1:13" x14ac:dyDescent="0.4">
      <c r="A51" s="86" t="s">
        <v>23</v>
      </c>
      <c r="B51" s="87"/>
      <c r="C51" s="88">
        <f>C49+C46+C43+C40+C37+C34+C31+C28+C23</f>
        <v>67300</v>
      </c>
      <c r="D51" s="87"/>
      <c r="E51" s="88">
        <f>E49+E46+E43+E40+E37+E34+E31+E28+E23</f>
        <v>56300</v>
      </c>
      <c r="F51" s="87"/>
      <c r="G51" s="88">
        <f>G49+G46+G43+G40+G37+G34+G31+G28+G23</f>
        <v>56300</v>
      </c>
      <c r="H51" s="84">
        <f>SUM(C51:G51)</f>
        <v>179900</v>
      </c>
    </row>
    <row r="52" spans="1:13" x14ac:dyDescent="0.4">
      <c r="A52" s="89" t="s">
        <v>24</v>
      </c>
      <c r="B52" s="90"/>
      <c r="C52" s="91">
        <f>SUM(C49+C46+C43+C40+C31+C28+C21+C20+C19+C17)*80%+C18+C34+C37</f>
        <v>56340</v>
      </c>
      <c r="D52" s="90"/>
      <c r="E52" s="91">
        <f>SUM(E49+E46+E43+E40+E31+E28+E21+E20+E19+E17)*80%+E18+E34+E37</f>
        <v>45340</v>
      </c>
      <c r="F52" s="90"/>
      <c r="G52" s="91">
        <f>SUM(G49+G46+G43+G40+G31+G28+G21+G20+G19+G17)*80%+G18+G34+G37</f>
        <v>45340</v>
      </c>
      <c r="H52" s="85">
        <f>SUM(C52:G52)</f>
        <v>147020</v>
      </c>
    </row>
    <row r="53" spans="1:13" s="5" customFormat="1" x14ac:dyDescent="0.4">
      <c r="A53" s="69"/>
      <c r="B53" s="70"/>
      <c r="C53" s="75"/>
      <c r="D53" s="70"/>
      <c r="E53" s="75"/>
      <c r="F53" s="70"/>
      <c r="G53" s="75"/>
      <c r="H53" s="76"/>
    </row>
    <row r="54" spans="1:13" x14ac:dyDescent="0.4">
      <c r="A54" s="127" t="s">
        <v>1</v>
      </c>
      <c r="B54" s="128">
        <v>42461</v>
      </c>
      <c r="C54" s="128"/>
      <c r="D54" s="128">
        <v>42826</v>
      </c>
      <c r="E54" s="128"/>
      <c r="F54" s="128">
        <v>43191</v>
      </c>
      <c r="G54" s="128"/>
      <c r="H54" s="129" t="s">
        <v>2</v>
      </c>
    </row>
    <row r="55" spans="1:13" x14ac:dyDescent="0.4">
      <c r="A55" s="130" t="s">
        <v>45</v>
      </c>
      <c r="B55" s="80" t="s">
        <v>3</v>
      </c>
      <c r="C55" s="80" t="s">
        <v>16</v>
      </c>
      <c r="D55" s="80" t="s">
        <v>3</v>
      </c>
      <c r="E55" s="80" t="s">
        <v>16</v>
      </c>
      <c r="F55" s="80" t="s">
        <v>3</v>
      </c>
      <c r="G55" s="80" t="s">
        <v>16</v>
      </c>
      <c r="H55" s="131" t="s">
        <v>46</v>
      </c>
    </row>
    <row r="56" spans="1:13" x14ac:dyDescent="0.4">
      <c r="A56" s="33" t="s">
        <v>19</v>
      </c>
      <c r="B56" s="20"/>
      <c r="C56" s="43"/>
      <c r="D56" s="70"/>
      <c r="E56" s="43"/>
      <c r="F56" s="70"/>
      <c r="G56" s="43"/>
      <c r="H56" s="78"/>
    </row>
    <row r="57" spans="1:13" x14ac:dyDescent="0.4">
      <c r="A57" s="16" t="s">
        <v>5</v>
      </c>
      <c r="B57" s="108">
        <v>100</v>
      </c>
      <c r="C57" s="42">
        <v>10000</v>
      </c>
      <c r="D57" s="108">
        <v>50</v>
      </c>
      <c r="E57" s="42">
        <v>5000</v>
      </c>
      <c r="F57" s="108">
        <v>0</v>
      </c>
      <c r="G57" s="45">
        <v>0</v>
      </c>
      <c r="H57" s="78">
        <f>C57+E57+G57</f>
        <v>15000</v>
      </c>
      <c r="M57" s="13"/>
    </row>
    <row r="58" spans="1:13" x14ac:dyDescent="0.4">
      <c r="A58" s="16" t="s">
        <v>52</v>
      </c>
      <c r="B58" s="108">
        <v>0</v>
      </c>
      <c r="C58" s="45">
        <v>0</v>
      </c>
      <c r="D58" s="108">
        <v>50</v>
      </c>
      <c r="E58" s="42">
        <v>5000</v>
      </c>
      <c r="F58" s="108">
        <v>100</v>
      </c>
      <c r="G58" s="42">
        <v>10000</v>
      </c>
      <c r="H58" s="78">
        <f t="shared" ref="H58:H67" si="8">C58+E58+G58</f>
        <v>15000</v>
      </c>
    </row>
    <row r="59" spans="1:13" s="21" customFormat="1" x14ac:dyDescent="0.4">
      <c r="A59" s="26" t="s">
        <v>36</v>
      </c>
      <c r="B59" s="109">
        <v>50</v>
      </c>
      <c r="C59" s="48">
        <v>15000</v>
      </c>
      <c r="D59" s="109">
        <v>50</v>
      </c>
      <c r="E59" s="48">
        <v>15000</v>
      </c>
      <c r="F59" s="109">
        <v>50</v>
      </c>
      <c r="G59" s="48">
        <v>15000</v>
      </c>
      <c r="H59" s="78">
        <f t="shared" si="8"/>
        <v>45000</v>
      </c>
    </row>
    <row r="60" spans="1:13" s="28" customFormat="1" x14ac:dyDescent="0.4">
      <c r="A60" s="38" t="s">
        <v>8</v>
      </c>
      <c r="B60" s="110">
        <v>30</v>
      </c>
      <c r="C60" s="117">
        <v>300</v>
      </c>
      <c r="D60" s="110">
        <v>30</v>
      </c>
      <c r="E60" s="117">
        <v>300</v>
      </c>
      <c r="F60" s="110">
        <v>30</v>
      </c>
      <c r="G60" s="117">
        <v>300</v>
      </c>
      <c r="H60" s="78">
        <f t="shared" si="8"/>
        <v>900</v>
      </c>
    </row>
    <row r="61" spans="1:13" s="23" customFormat="1" x14ac:dyDescent="0.4">
      <c r="A61" s="18" t="s">
        <v>7</v>
      </c>
      <c r="B61" s="111">
        <v>10</v>
      </c>
      <c r="C61" s="72">
        <v>1000</v>
      </c>
      <c r="D61" s="111">
        <v>10</v>
      </c>
      <c r="E61" s="72">
        <v>1000</v>
      </c>
      <c r="F61" s="111">
        <v>10</v>
      </c>
      <c r="G61" s="72">
        <v>1000</v>
      </c>
      <c r="H61" s="78">
        <f t="shared" si="8"/>
        <v>3000</v>
      </c>
    </row>
    <row r="62" spans="1:13" s="30" customFormat="1" x14ac:dyDescent="0.4">
      <c r="A62" s="18" t="s">
        <v>20</v>
      </c>
      <c r="B62" s="112">
        <v>30</v>
      </c>
      <c r="C62" s="72">
        <v>4000</v>
      </c>
      <c r="D62" s="112">
        <v>30</v>
      </c>
      <c r="E62" s="72">
        <v>4000</v>
      </c>
      <c r="F62" s="112">
        <v>30</v>
      </c>
      <c r="G62" s="72">
        <v>4000</v>
      </c>
      <c r="H62" s="78">
        <f t="shared" si="8"/>
        <v>12000</v>
      </c>
    </row>
    <row r="63" spans="1:13" x14ac:dyDescent="0.4">
      <c r="A63" s="71"/>
      <c r="B63" s="113"/>
      <c r="C63" s="72"/>
      <c r="D63" s="113"/>
      <c r="E63" s="72"/>
      <c r="F63" s="113"/>
      <c r="G63" s="72"/>
      <c r="H63" s="78">
        <f t="shared" si="8"/>
        <v>0</v>
      </c>
    </row>
    <row r="64" spans="1:13" x14ac:dyDescent="0.4">
      <c r="A64" s="36" t="s">
        <v>10</v>
      </c>
      <c r="B64" s="114">
        <f t="shared" ref="B64:G64" si="9">B57+B58</f>
        <v>100</v>
      </c>
      <c r="C64" s="17">
        <f t="shared" si="9"/>
        <v>10000</v>
      </c>
      <c r="D64" s="114">
        <f t="shared" si="9"/>
        <v>100</v>
      </c>
      <c r="E64" s="17">
        <f t="shared" si="9"/>
        <v>10000</v>
      </c>
      <c r="F64" s="114">
        <f t="shared" si="9"/>
        <v>100</v>
      </c>
      <c r="G64" s="17">
        <f t="shared" si="9"/>
        <v>10000</v>
      </c>
      <c r="H64" s="78">
        <f t="shared" si="8"/>
        <v>30000</v>
      </c>
    </row>
    <row r="65" spans="1:11" s="21" customFormat="1" x14ac:dyDescent="0.4">
      <c r="A65" s="57" t="s">
        <v>12</v>
      </c>
      <c r="B65" s="115">
        <f t="shared" ref="B65:G66" si="10">B59</f>
        <v>50</v>
      </c>
      <c r="C65" s="59">
        <f t="shared" si="10"/>
        <v>15000</v>
      </c>
      <c r="D65" s="115">
        <f t="shared" si="10"/>
        <v>50</v>
      </c>
      <c r="E65" s="59">
        <f t="shared" si="10"/>
        <v>15000</v>
      </c>
      <c r="F65" s="115">
        <f t="shared" si="10"/>
        <v>50</v>
      </c>
      <c r="G65" s="59">
        <f t="shared" si="10"/>
        <v>15000</v>
      </c>
      <c r="H65" s="78">
        <f t="shared" si="8"/>
        <v>45000</v>
      </c>
    </row>
    <row r="66" spans="1:11" s="29" customFormat="1" x14ac:dyDescent="0.4">
      <c r="A66" s="73" t="s">
        <v>13</v>
      </c>
      <c r="B66" s="74">
        <f t="shared" si="10"/>
        <v>30</v>
      </c>
      <c r="C66" s="118">
        <f t="shared" si="10"/>
        <v>300</v>
      </c>
      <c r="D66" s="74">
        <f t="shared" si="10"/>
        <v>30</v>
      </c>
      <c r="E66" s="118">
        <f t="shared" si="10"/>
        <v>300</v>
      </c>
      <c r="F66" s="74">
        <f t="shared" si="10"/>
        <v>30</v>
      </c>
      <c r="G66" s="118">
        <f t="shared" si="10"/>
        <v>300</v>
      </c>
      <c r="H66" s="78">
        <f t="shared" si="8"/>
        <v>900</v>
      </c>
    </row>
    <row r="67" spans="1:11" s="23" customFormat="1" x14ac:dyDescent="0.4">
      <c r="A67" s="64" t="s">
        <v>9</v>
      </c>
      <c r="B67" s="116">
        <f t="shared" ref="B67:G67" si="11">B61+B62</f>
        <v>40</v>
      </c>
      <c r="C67" s="19">
        <f t="shared" si="11"/>
        <v>5000</v>
      </c>
      <c r="D67" s="116">
        <f t="shared" si="11"/>
        <v>40</v>
      </c>
      <c r="E67" s="19">
        <f t="shared" si="11"/>
        <v>5000</v>
      </c>
      <c r="F67" s="116">
        <f t="shared" si="11"/>
        <v>40</v>
      </c>
      <c r="G67" s="19">
        <f t="shared" si="11"/>
        <v>5000</v>
      </c>
      <c r="H67" s="78">
        <f t="shared" si="8"/>
        <v>15000</v>
      </c>
    </row>
    <row r="68" spans="1:11" x14ac:dyDescent="0.4">
      <c r="A68" s="20"/>
      <c r="B68" s="20"/>
      <c r="C68" s="68"/>
      <c r="D68" s="70"/>
      <c r="E68" s="68"/>
      <c r="F68" s="20"/>
      <c r="G68" s="68"/>
      <c r="H68" s="79"/>
      <c r="K68" s="23"/>
    </row>
    <row r="69" spans="1:11" x14ac:dyDescent="0.4">
      <c r="A69" s="81" t="s">
        <v>21</v>
      </c>
      <c r="B69" s="95"/>
      <c r="C69" s="82">
        <f>SUM(C64:C68)</f>
        <v>30300</v>
      </c>
      <c r="D69" s="95"/>
      <c r="E69" s="82">
        <f>SUM(E64:E68)</f>
        <v>30300</v>
      </c>
      <c r="F69" s="95"/>
      <c r="G69" s="82">
        <f>SUM(G64:G68)</f>
        <v>30300</v>
      </c>
      <c r="H69" s="96">
        <f>SUM(C69:G69)</f>
        <v>90900</v>
      </c>
    </row>
    <row r="70" spans="1:11" s="5" customFormat="1" x14ac:dyDescent="0.4">
      <c r="A70" s="69"/>
      <c r="B70" s="70"/>
      <c r="C70" s="75"/>
      <c r="D70" s="70"/>
      <c r="E70" s="75"/>
      <c r="F70" s="70"/>
      <c r="G70" s="75"/>
      <c r="H70" s="92"/>
    </row>
    <row r="71" spans="1:11" x14ac:dyDescent="0.4">
      <c r="A71" s="132" t="s">
        <v>18</v>
      </c>
      <c r="B71" s="133"/>
      <c r="C71" s="134" t="s">
        <v>16</v>
      </c>
      <c r="D71" s="135"/>
      <c r="E71" s="134" t="s">
        <v>16</v>
      </c>
      <c r="F71" s="135"/>
      <c r="G71" s="134" t="s">
        <v>16</v>
      </c>
      <c r="H71" s="136" t="s">
        <v>2</v>
      </c>
    </row>
    <row r="72" spans="1:11" x14ac:dyDescent="0.4">
      <c r="A72" s="33"/>
      <c r="B72" s="20"/>
      <c r="C72" s="45"/>
      <c r="D72" s="20"/>
      <c r="E72" s="45"/>
      <c r="F72" s="20"/>
      <c r="G72" s="45"/>
      <c r="H72" s="78"/>
    </row>
    <row r="73" spans="1:11" x14ac:dyDescent="0.4">
      <c r="A73" s="33" t="s">
        <v>54</v>
      </c>
      <c r="B73" s="20"/>
      <c r="C73" s="43"/>
      <c r="D73" s="20"/>
      <c r="E73" s="43"/>
      <c r="F73" s="20"/>
      <c r="G73" s="43"/>
      <c r="H73" s="78"/>
    </row>
    <row r="74" spans="1:11" x14ac:dyDescent="0.4">
      <c r="A74" s="16" t="s">
        <v>76</v>
      </c>
      <c r="B74" s="20"/>
      <c r="C74" s="45">
        <v>500</v>
      </c>
      <c r="D74" s="20"/>
      <c r="E74" s="45">
        <v>500</v>
      </c>
      <c r="F74" s="20"/>
      <c r="G74" s="45">
        <v>500</v>
      </c>
      <c r="H74" s="121">
        <f>C74+E74+G74</f>
        <v>1500</v>
      </c>
      <c r="I74" s="33"/>
    </row>
    <row r="75" spans="1:11" s="20" customFormat="1" x14ac:dyDescent="0.4">
      <c r="A75" s="16" t="s">
        <v>77</v>
      </c>
      <c r="C75" s="42">
        <v>1000</v>
      </c>
      <c r="E75" s="42">
        <v>1000</v>
      </c>
      <c r="G75" s="42">
        <v>1000</v>
      </c>
      <c r="H75" s="121">
        <f t="shared" ref="H75:H79" si="12">C75+E75+G75</f>
        <v>3000</v>
      </c>
      <c r="I75" s="16"/>
    </row>
    <row r="76" spans="1:11" x14ac:dyDescent="0.4">
      <c r="A76" s="36" t="s">
        <v>17</v>
      </c>
      <c r="B76" s="20"/>
      <c r="C76" s="17">
        <f>SUM(C74:C75)</f>
        <v>1500</v>
      </c>
      <c r="D76" s="20"/>
      <c r="E76" s="17">
        <f>SUM(E74:E75)</f>
        <v>1500</v>
      </c>
      <c r="F76" s="20"/>
      <c r="G76" s="17">
        <f>SUM(G74:G75)</f>
        <v>1500</v>
      </c>
      <c r="H76" s="78">
        <f>SUM(H74:H75)</f>
        <v>4500</v>
      </c>
      <c r="I76" s="36"/>
    </row>
    <row r="77" spans="1:11" x14ac:dyDescent="0.4">
      <c r="A77" s="33" t="s">
        <v>55</v>
      </c>
      <c r="B77" s="20"/>
      <c r="C77" s="43"/>
      <c r="D77" s="20"/>
      <c r="E77" s="43"/>
      <c r="F77" s="20"/>
      <c r="G77" s="43"/>
      <c r="H77" s="121"/>
      <c r="I77" s="33"/>
    </row>
    <row r="78" spans="1:11" x14ac:dyDescent="0.4">
      <c r="A78" s="16" t="s">
        <v>76</v>
      </c>
      <c r="B78" s="20"/>
      <c r="C78" s="42">
        <v>1000</v>
      </c>
      <c r="D78" s="20"/>
      <c r="E78" s="42">
        <v>1000</v>
      </c>
      <c r="F78" s="20"/>
      <c r="G78" s="42">
        <v>1000</v>
      </c>
      <c r="H78" s="121">
        <f t="shared" si="12"/>
        <v>3000</v>
      </c>
      <c r="I78" s="16"/>
    </row>
    <row r="79" spans="1:11" x14ac:dyDescent="0.4">
      <c r="A79" s="16" t="s">
        <v>77</v>
      </c>
      <c r="B79" s="20"/>
      <c r="C79" s="42">
        <v>1000</v>
      </c>
      <c r="D79" s="20"/>
      <c r="E79" s="42">
        <v>1000</v>
      </c>
      <c r="F79" s="20"/>
      <c r="G79" s="42">
        <v>1500</v>
      </c>
      <c r="H79" s="121">
        <f t="shared" si="12"/>
        <v>3500</v>
      </c>
      <c r="I79" s="36"/>
    </row>
    <row r="80" spans="1:11" x14ac:dyDescent="0.4">
      <c r="A80" s="36" t="s">
        <v>17</v>
      </c>
      <c r="B80" s="20"/>
      <c r="C80" s="17">
        <f>SUM(C78:C79)</f>
        <v>2000</v>
      </c>
      <c r="D80" s="20"/>
      <c r="E80" s="17">
        <f>SUM(E78:E79)</f>
        <v>2000</v>
      </c>
      <c r="F80" s="20"/>
      <c r="G80" s="17">
        <f>SUM(G78:G79)</f>
        <v>2500</v>
      </c>
      <c r="H80" s="78">
        <f>SUM(H78:H79)</f>
        <v>6500</v>
      </c>
      <c r="I80" s="33"/>
    </row>
    <row r="81" spans="1:9" x14ac:dyDescent="0.4">
      <c r="A81" s="33" t="s">
        <v>56</v>
      </c>
      <c r="B81" s="20"/>
      <c r="C81" s="43"/>
      <c r="D81" s="20"/>
      <c r="E81" s="43"/>
      <c r="F81" s="20"/>
      <c r="G81" s="43"/>
      <c r="H81" s="121"/>
      <c r="I81" s="16"/>
    </row>
    <row r="82" spans="1:9" x14ac:dyDescent="0.4">
      <c r="A82" s="16" t="s">
        <v>76</v>
      </c>
      <c r="B82" s="20"/>
      <c r="C82" s="45">
        <v>500</v>
      </c>
      <c r="D82" s="20"/>
      <c r="E82" s="45">
        <v>500</v>
      </c>
      <c r="F82" s="20"/>
      <c r="G82" s="45">
        <v>500</v>
      </c>
      <c r="H82" s="78"/>
      <c r="I82" s="36"/>
    </row>
    <row r="83" spans="1:9" x14ac:dyDescent="0.4">
      <c r="A83" s="36" t="s">
        <v>17</v>
      </c>
      <c r="B83" s="20"/>
      <c r="C83" s="17">
        <f>SUM(C81:C82)</f>
        <v>500</v>
      </c>
      <c r="D83" s="20"/>
      <c r="E83" s="17">
        <f>SUM(E81:E82)</f>
        <v>500</v>
      </c>
      <c r="F83" s="20"/>
      <c r="G83" s="17">
        <f>SUM(G81:G82)</f>
        <v>500</v>
      </c>
      <c r="H83" s="78">
        <f>SUM(C83:G83)</f>
        <v>1500</v>
      </c>
      <c r="I83" s="33"/>
    </row>
    <row r="84" spans="1:9" x14ac:dyDescent="0.4">
      <c r="A84" s="33" t="s">
        <v>73</v>
      </c>
      <c r="B84" s="20"/>
      <c r="C84" s="43"/>
      <c r="D84" s="20"/>
      <c r="E84" s="43"/>
      <c r="F84" s="20"/>
      <c r="G84" s="43"/>
      <c r="H84" s="121"/>
      <c r="I84" s="16"/>
    </row>
    <row r="85" spans="1:9" x14ac:dyDescent="0.4">
      <c r="A85" s="16" t="s">
        <v>76</v>
      </c>
      <c r="B85" s="20"/>
      <c r="C85" s="42">
        <v>13500</v>
      </c>
      <c r="D85" s="20"/>
      <c r="E85" s="45">
        <v>0</v>
      </c>
      <c r="F85" s="20"/>
      <c r="G85" s="45">
        <v>0</v>
      </c>
      <c r="H85" s="78"/>
      <c r="I85" s="36"/>
    </row>
    <row r="86" spans="1:9" x14ac:dyDescent="0.4">
      <c r="A86" s="36" t="s">
        <v>17</v>
      </c>
      <c r="B86" s="20"/>
      <c r="C86" s="17">
        <f>SUM(C84:C85)</f>
        <v>13500</v>
      </c>
      <c r="D86" s="20"/>
      <c r="E86" s="17">
        <f>SUM(E84:E85)</f>
        <v>0</v>
      </c>
      <c r="F86" s="20"/>
      <c r="G86" s="17">
        <f>SUM(G84:G85)</f>
        <v>0</v>
      </c>
      <c r="H86" s="78">
        <f>SUM(C86:G86)</f>
        <v>13500</v>
      </c>
      <c r="I86" s="33"/>
    </row>
    <row r="87" spans="1:9" x14ac:dyDescent="0.4">
      <c r="A87" s="33" t="s">
        <v>74</v>
      </c>
      <c r="B87" s="20"/>
      <c r="C87" s="43"/>
      <c r="D87" s="20"/>
      <c r="E87" s="43"/>
      <c r="F87" s="20"/>
      <c r="G87" s="43"/>
      <c r="H87" s="121"/>
      <c r="I87" s="16"/>
    </row>
    <row r="88" spans="1:9" x14ac:dyDescent="0.4">
      <c r="A88" s="16" t="s">
        <v>76</v>
      </c>
      <c r="B88" s="20"/>
      <c r="C88" s="42">
        <v>2500</v>
      </c>
      <c r="D88" s="20"/>
      <c r="E88" s="42">
        <v>2500</v>
      </c>
      <c r="F88" s="20"/>
      <c r="G88" s="42">
        <v>2500</v>
      </c>
      <c r="H88" s="78"/>
      <c r="I88" s="36"/>
    </row>
    <row r="89" spans="1:9" x14ac:dyDescent="0.4">
      <c r="A89" s="36" t="s">
        <v>17</v>
      </c>
      <c r="B89" s="20"/>
      <c r="C89" s="17">
        <f>SUM(C87:C88)</f>
        <v>2500</v>
      </c>
      <c r="D89" s="20"/>
      <c r="E89" s="17">
        <f>SUM(E87:E88)</f>
        <v>2500</v>
      </c>
      <c r="F89" s="20"/>
      <c r="G89" s="17">
        <f>SUM(G87:G88)</f>
        <v>2500</v>
      </c>
      <c r="H89" s="78">
        <f>SUM(C89:G89)</f>
        <v>7500</v>
      </c>
      <c r="I89" s="33"/>
    </row>
    <row r="90" spans="1:9" x14ac:dyDescent="0.4">
      <c r="A90" s="33" t="s">
        <v>71</v>
      </c>
      <c r="B90" s="20"/>
      <c r="C90" s="45"/>
      <c r="D90" s="20"/>
      <c r="E90" s="45"/>
      <c r="F90" s="20"/>
      <c r="G90" s="45"/>
      <c r="H90" s="121"/>
      <c r="I90" s="16"/>
    </row>
    <row r="91" spans="1:9" x14ac:dyDescent="0.4">
      <c r="A91" s="16" t="s">
        <v>14</v>
      </c>
      <c r="B91" s="120"/>
      <c r="C91" s="42">
        <v>10000</v>
      </c>
      <c r="D91" s="20"/>
      <c r="E91" s="42">
        <v>10000</v>
      </c>
      <c r="F91" s="20"/>
      <c r="G91" s="42">
        <v>10000</v>
      </c>
      <c r="H91" s="78"/>
      <c r="I91" s="36"/>
    </row>
    <row r="92" spans="1:9" x14ac:dyDescent="0.4">
      <c r="A92" s="36" t="s">
        <v>17</v>
      </c>
      <c r="B92" s="20"/>
      <c r="C92" s="17">
        <f>SUM(C90:C91)</f>
        <v>10000</v>
      </c>
      <c r="D92" s="20"/>
      <c r="E92" s="17">
        <f>SUM(E90:E91)</f>
        <v>10000</v>
      </c>
      <c r="F92" s="20"/>
      <c r="G92" s="17">
        <f>SUM(G90:G91)</f>
        <v>10000</v>
      </c>
      <c r="H92" s="78">
        <f>SUM(C92:G92)</f>
        <v>30000</v>
      </c>
      <c r="I92" s="33"/>
    </row>
    <row r="93" spans="1:9" x14ac:dyDescent="0.4">
      <c r="A93" s="33" t="s">
        <v>72</v>
      </c>
      <c r="B93" s="20"/>
      <c r="C93" s="45"/>
      <c r="D93" s="20"/>
      <c r="E93" s="45"/>
      <c r="F93" s="20"/>
      <c r="G93" s="45"/>
      <c r="H93" s="121"/>
      <c r="I93" s="16"/>
    </row>
    <row r="94" spans="1:9" x14ac:dyDescent="0.4">
      <c r="A94" s="16" t="s">
        <v>14</v>
      </c>
      <c r="B94" s="20"/>
      <c r="C94" s="42">
        <v>10000</v>
      </c>
      <c r="D94" s="20"/>
      <c r="E94" s="42">
        <v>10000</v>
      </c>
      <c r="F94" s="20"/>
      <c r="G94" s="42">
        <v>10000</v>
      </c>
      <c r="H94" s="78"/>
      <c r="I94" s="36"/>
    </row>
    <row r="95" spans="1:9" x14ac:dyDescent="0.4">
      <c r="A95" s="36" t="s">
        <v>17</v>
      </c>
      <c r="B95" s="20"/>
      <c r="C95" s="17">
        <f>SUM(C93:C94)</f>
        <v>10000</v>
      </c>
      <c r="D95" s="20"/>
      <c r="E95" s="17">
        <f>SUM(E93:E94)</f>
        <v>10000</v>
      </c>
      <c r="F95" s="20"/>
      <c r="G95" s="17">
        <f>SUM(G93:G94)</f>
        <v>10000</v>
      </c>
      <c r="H95" s="78">
        <f>SUM(C95:G95)</f>
        <v>30000</v>
      </c>
      <c r="I95" s="33"/>
    </row>
    <row r="96" spans="1:9" x14ac:dyDescent="0.4">
      <c r="A96" s="33" t="s">
        <v>70</v>
      </c>
      <c r="B96" s="20"/>
      <c r="C96" s="17"/>
      <c r="D96" s="20"/>
      <c r="E96" s="17"/>
      <c r="F96" s="20"/>
      <c r="G96" s="17"/>
      <c r="H96" s="121"/>
      <c r="I96" s="37"/>
    </row>
    <row r="97" spans="1:9" x14ac:dyDescent="0.4">
      <c r="A97" s="37" t="s">
        <v>14</v>
      </c>
      <c r="B97" s="20"/>
      <c r="C97" s="42">
        <v>5000</v>
      </c>
      <c r="D97" s="20"/>
      <c r="E97" s="42">
        <v>5000</v>
      </c>
      <c r="F97" s="20"/>
      <c r="G97" s="42">
        <v>5000</v>
      </c>
      <c r="H97" s="78"/>
      <c r="I97" s="36"/>
    </row>
    <row r="98" spans="1:9" x14ac:dyDescent="0.4">
      <c r="A98" s="36" t="s">
        <v>17</v>
      </c>
      <c r="B98" s="20"/>
      <c r="C98" s="17">
        <f>SUM(C96:C97)</f>
        <v>5000</v>
      </c>
      <c r="D98" s="120"/>
      <c r="E98" s="17">
        <f>SUM(E96:E97)</f>
        <v>5000</v>
      </c>
      <c r="F98" s="120"/>
      <c r="G98" s="17">
        <f>SUM(G96:G97)</f>
        <v>5000</v>
      </c>
      <c r="H98" s="78">
        <f>SUM(C98:G98)</f>
        <v>15000</v>
      </c>
    </row>
    <row r="99" spans="1:9" x14ac:dyDescent="0.4">
      <c r="A99" s="36"/>
      <c r="B99" s="20"/>
      <c r="C99" s="17"/>
      <c r="D99" s="20"/>
      <c r="E99" s="17"/>
      <c r="F99" s="20"/>
      <c r="G99" s="17"/>
      <c r="H99" s="121"/>
    </row>
    <row r="100" spans="1:9" x14ac:dyDescent="0.4">
      <c r="A100" s="86" t="s">
        <v>23</v>
      </c>
      <c r="B100" s="87"/>
      <c r="C100" s="88">
        <f>C98+C95+C92+C89+C86+C83+C80+C76+C69</f>
        <v>75300</v>
      </c>
      <c r="D100" s="87"/>
      <c r="E100" s="88">
        <f>E98+E95+E92+E89+E86+E83+E80+E76+E69</f>
        <v>61800</v>
      </c>
      <c r="F100" s="87"/>
      <c r="G100" s="88">
        <f>G98+G95+G92+G89+G86+G83+G80+G76+G69</f>
        <v>62300</v>
      </c>
      <c r="H100" s="97">
        <f>SUM(C100:G100)</f>
        <v>199400</v>
      </c>
    </row>
    <row r="101" spans="1:9" x14ac:dyDescent="0.4">
      <c r="A101" s="89" t="s">
        <v>24</v>
      </c>
      <c r="B101" s="90"/>
      <c r="C101" s="91">
        <f>(C64+C66+C61+C74+C78+C89+C92+C95+C98)*80%+C86+C83+C79+C75+C62+C65</f>
        <v>67240</v>
      </c>
      <c r="D101" s="90"/>
      <c r="E101" s="91">
        <f>(E64+E66+E61+E74+E78+E89+E92+E95+E98)*80%+E86+E83+E79+E75+E62+E65</f>
        <v>53740</v>
      </c>
      <c r="F101" s="90"/>
      <c r="G101" s="91">
        <f>(G64+G66+G61+G74+G78+G89+G92+G95+G98)*80%+G86+G83+G79+G75+G62+G65</f>
        <v>54240</v>
      </c>
      <c r="H101" s="98">
        <f>SUM(C101:G101)</f>
        <v>175220</v>
      </c>
    </row>
    <row r="102" spans="1:9" s="5" customFormat="1" ht="16" thickBot="1" x14ac:dyDescent="0.45">
      <c r="A102" s="69"/>
      <c r="B102" s="70"/>
      <c r="C102" s="75"/>
      <c r="D102" s="70"/>
      <c r="E102" s="75"/>
      <c r="F102" s="70"/>
      <c r="G102" s="75"/>
      <c r="H102" s="93"/>
    </row>
    <row r="103" spans="1:9" x14ac:dyDescent="0.4">
      <c r="A103" s="99" t="s">
        <v>25</v>
      </c>
      <c r="B103" s="100"/>
      <c r="C103" s="101">
        <f>C100+C51</f>
        <v>142600</v>
      </c>
      <c r="D103" s="100"/>
      <c r="E103" s="101">
        <f>E100+E51</f>
        <v>118100</v>
      </c>
      <c r="F103" s="100"/>
      <c r="G103" s="101">
        <f>G100+G51</f>
        <v>118600</v>
      </c>
      <c r="H103" s="102">
        <f>SUM(C103:G103)</f>
        <v>379300</v>
      </c>
    </row>
    <row r="104" spans="1:9" ht="16" thickBot="1" x14ac:dyDescent="0.45">
      <c r="A104" s="119" t="s">
        <v>82</v>
      </c>
      <c r="B104" s="105"/>
      <c r="C104" s="106">
        <f>C101+C52</f>
        <v>123580</v>
      </c>
      <c r="D104" s="105"/>
      <c r="E104" s="106">
        <f>E101+E52</f>
        <v>99080</v>
      </c>
      <c r="F104" s="105"/>
      <c r="G104" s="106">
        <f>G101+G52</f>
        <v>99580</v>
      </c>
      <c r="H104" s="107">
        <f>SUM(C104:G104)</f>
        <v>322240</v>
      </c>
    </row>
    <row r="105" spans="1:9" x14ac:dyDescent="0.4">
      <c r="A105" s="103"/>
      <c r="B105" s="70"/>
      <c r="C105" s="14"/>
      <c r="D105" s="70"/>
      <c r="E105" s="14"/>
      <c r="F105" s="70"/>
      <c r="G105" s="14"/>
      <c r="H105" s="104"/>
    </row>
    <row r="106" spans="1:9" x14ac:dyDescent="0.4">
      <c r="A106" s="143" t="s">
        <v>83</v>
      </c>
      <c r="B106" s="67"/>
      <c r="C106" s="67"/>
      <c r="D106" s="67"/>
    </row>
    <row r="107" spans="1:9" x14ac:dyDescent="0.4">
      <c r="A107" s="20" t="s">
        <v>93</v>
      </c>
      <c r="B107" s="67"/>
      <c r="C107" s="67"/>
      <c r="D107" s="67"/>
    </row>
    <row r="116" spans="2:8" x14ac:dyDescent="0.4">
      <c r="B116" s="4"/>
      <c r="C116" s="4"/>
      <c r="D116" s="4"/>
      <c r="E116" s="4"/>
      <c r="F116" s="4"/>
      <c r="G116" s="4"/>
      <c r="H116" s="4"/>
    </row>
    <row r="117" spans="2:8" x14ac:dyDescent="0.4">
      <c r="B117" s="4"/>
      <c r="C117" s="4"/>
      <c r="D117" s="4"/>
      <c r="E117" s="4"/>
      <c r="F117" s="4"/>
      <c r="G117" s="4"/>
      <c r="H117" s="4"/>
    </row>
    <row r="118" spans="2:8" x14ac:dyDescent="0.4">
      <c r="B118" s="4"/>
      <c r="C118" s="4"/>
      <c r="D118" s="4"/>
      <c r="E118" s="4"/>
      <c r="F118" s="4"/>
      <c r="G118" s="4"/>
      <c r="H118" s="4"/>
    </row>
    <row r="119" spans="2:8" x14ac:dyDescent="0.4">
      <c r="B119" s="4"/>
      <c r="C119" s="4"/>
      <c r="D119" s="4"/>
      <c r="E119" s="4"/>
      <c r="F119" s="4"/>
      <c r="G119" s="4"/>
      <c r="H119" s="4"/>
    </row>
    <row r="120" spans="2:8" x14ac:dyDescent="0.4">
      <c r="B120" s="4"/>
      <c r="C120" s="4"/>
      <c r="D120" s="4"/>
      <c r="E120" s="4"/>
      <c r="F120" s="4"/>
      <c r="G120" s="4"/>
      <c r="H120" s="4"/>
    </row>
    <row r="121" spans="2:8" x14ac:dyDescent="0.4">
      <c r="B121" s="4"/>
      <c r="C121" s="4"/>
      <c r="D121" s="4"/>
      <c r="E121" s="4"/>
      <c r="F121" s="4"/>
      <c r="G121" s="4"/>
      <c r="H121" s="4"/>
    </row>
    <row r="122" spans="2:8" x14ac:dyDescent="0.4">
      <c r="B122" s="4"/>
      <c r="C122" s="4"/>
      <c r="D122" s="4"/>
      <c r="E122" s="4"/>
      <c r="F122" s="4"/>
      <c r="G122" s="4"/>
      <c r="H122" s="4"/>
    </row>
    <row r="123" spans="2:8" x14ac:dyDescent="0.4">
      <c r="B123" s="4"/>
      <c r="C123" s="4"/>
      <c r="D123" s="4"/>
      <c r="E123" s="4"/>
      <c r="F123" s="4"/>
      <c r="G123" s="4"/>
      <c r="H123" s="4"/>
    </row>
    <row r="124" spans="2:8" x14ac:dyDescent="0.4">
      <c r="B124" s="4"/>
      <c r="C124" s="4"/>
      <c r="D124" s="4"/>
      <c r="E124" s="4"/>
      <c r="F124" s="4"/>
      <c r="G124" s="4"/>
      <c r="H124" s="4"/>
    </row>
    <row r="125" spans="2:8" x14ac:dyDescent="0.4">
      <c r="B125" s="4"/>
      <c r="C125" s="4"/>
      <c r="D125" s="4"/>
      <c r="E125" s="4"/>
      <c r="F125" s="4"/>
      <c r="G125" s="4"/>
      <c r="H125" s="4"/>
    </row>
    <row r="126" spans="2:8" x14ac:dyDescent="0.4">
      <c r="B126" s="4"/>
      <c r="C126" s="4"/>
      <c r="D126" s="4"/>
      <c r="E126" s="4"/>
      <c r="F126" s="4"/>
      <c r="G126" s="4"/>
      <c r="H126" s="4"/>
    </row>
    <row r="127" spans="2:8" x14ac:dyDescent="0.4">
      <c r="B127" s="4"/>
      <c r="C127" s="4"/>
      <c r="D127" s="4"/>
      <c r="E127" s="4"/>
      <c r="F127" s="4"/>
      <c r="G127" s="4"/>
      <c r="H127" s="4"/>
    </row>
    <row r="128" spans="2:8" x14ac:dyDescent="0.4">
      <c r="B128" s="4"/>
      <c r="C128" s="4"/>
      <c r="D128" s="4"/>
      <c r="E128" s="4"/>
      <c r="F128" s="4"/>
      <c r="G128" s="4"/>
      <c r="H128" s="4"/>
    </row>
    <row r="129" spans="1:8" x14ac:dyDescent="0.4">
      <c r="A129" s="15"/>
      <c r="B129" s="4"/>
      <c r="C129" s="4"/>
      <c r="D129" s="4"/>
      <c r="E129" s="4"/>
      <c r="F129" s="4"/>
      <c r="G129" s="4"/>
      <c r="H129" s="4"/>
    </row>
    <row r="130" spans="1:8" x14ac:dyDescent="0.4">
      <c r="A130" s="15"/>
      <c r="B130" s="4"/>
      <c r="C130" s="4"/>
      <c r="D130" s="4"/>
      <c r="E130" s="4"/>
      <c r="F130" s="4"/>
      <c r="G130" s="4"/>
      <c r="H130" s="4"/>
    </row>
  </sheetData>
  <printOptions gridLines="1"/>
  <pageMargins left="0.11811023622047245" right="0.11811023622047245" top="0.11811023622047245" bottom="0.11811023622047245" header="0.11811023622047245" footer="0.11811023622047245"/>
  <pageSetup paperSize="9" scale="63" fitToHeight="0" orientation="portrait" r:id="rId1"/>
  <rowBreaks count="1" manualBreakCount="1">
    <brk id="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E29"/>
  <sheetViews>
    <sheetView workbookViewId="0">
      <selection activeCell="A32" sqref="A32"/>
    </sheetView>
  </sheetViews>
  <sheetFormatPr defaultColWidth="8.81640625" defaultRowHeight="15.5" x14ac:dyDescent="0.4"/>
  <cols>
    <col min="1" max="1" width="60" style="4" customWidth="1"/>
    <col min="2" max="4" width="10.26953125" style="4" bestFit="1" customWidth="1"/>
    <col min="5" max="5" width="10.1796875" style="4" bestFit="1" customWidth="1"/>
    <col min="6" max="6" width="24.1796875" style="4" customWidth="1"/>
    <col min="7" max="16384" width="8.81640625" style="4"/>
  </cols>
  <sheetData>
    <row r="2" spans="1:5" x14ac:dyDescent="0.4">
      <c r="A2" s="1" t="s">
        <v>29</v>
      </c>
    </row>
    <row r="3" spans="1:5" x14ac:dyDescent="0.4">
      <c r="A3" s="1"/>
    </row>
    <row r="4" spans="1:5" x14ac:dyDescent="0.4">
      <c r="A4" s="162" t="s">
        <v>27</v>
      </c>
      <c r="B4" s="122">
        <v>42461</v>
      </c>
      <c r="C4" s="122">
        <v>42826</v>
      </c>
      <c r="D4" s="122">
        <v>43191</v>
      </c>
      <c r="E4" s="123" t="s">
        <v>2</v>
      </c>
    </row>
    <row r="5" spans="1:5" x14ac:dyDescent="0.4">
      <c r="A5" s="163"/>
      <c r="B5" s="124" t="s">
        <v>28</v>
      </c>
      <c r="C5" s="124" t="s">
        <v>28</v>
      </c>
      <c r="D5" s="124" t="s">
        <v>28</v>
      </c>
      <c r="E5" s="125" t="s">
        <v>46</v>
      </c>
    </row>
    <row r="6" spans="1:5" x14ac:dyDescent="0.4">
      <c r="A6" s="2"/>
      <c r="B6" s="3"/>
      <c r="C6" s="3"/>
      <c r="D6" s="3"/>
      <c r="E6" s="126"/>
    </row>
    <row r="7" spans="1:5" x14ac:dyDescent="0.4">
      <c r="A7" s="138" t="s">
        <v>39</v>
      </c>
      <c r="B7" s="137">
        <v>5500</v>
      </c>
      <c r="C7" s="137">
        <v>5500</v>
      </c>
      <c r="D7" s="137">
        <v>5500</v>
      </c>
      <c r="E7" s="139">
        <f t="shared" ref="E7:E12" si="0">SUM(B7:D7)</f>
        <v>16500</v>
      </c>
    </row>
    <row r="8" spans="1:5" x14ac:dyDescent="0.4">
      <c r="A8" s="138" t="s">
        <v>40</v>
      </c>
      <c r="B8" s="137">
        <v>20000</v>
      </c>
      <c r="C8" s="137">
        <v>20000</v>
      </c>
      <c r="D8" s="137">
        <v>20000</v>
      </c>
      <c r="E8" s="139">
        <f t="shared" si="0"/>
        <v>60000</v>
      </c>
    </row>
    <row r="9" spans="1:5" x14ac:dyDescent="0.4">
      <c r="A9" s="138" t="s">
        <v>44</v>
      </c>
      <c r="B9" s="137">
        <v>15000</v>
      </c>
      <c r="C9" s="137">
        <v>15000</v>
      </c>
      <c r="D9" s="137">
        <v>15000</v>
      </c>
      <c r="E9" s="139">
        <f t="shared" si="0"/>
        <v>45000</v>
      </c>
    </row>
    <row r="10" spans="1:5" x14ac:dyDescent="0.4">
      <c r="A10" s="138" t="s">
        <v>42</v>
      </c>
      <c r="B10" s="137">
        <v>1000</v>
      </c>
      <c r="C10" s="137">
        <v>1000</v>
      </c>
      <c r="D10" s="137">
        <v>1000</v>
      </c>
      <c r="E10" s="139">
        <f t="shared" si="0"/>
        <v>3000</v>
      </c>
    </row>
    <row r="11" spans="1:5" x14ac:dyDescent="0.4">
      <c r="A11" s="138" t="s">
        <v>43</v>
      </c>
      <c r="B11" s="137">
        <v>15000</v>
      </c>
      <c r="C11" s="137">
        <v>15000</v>
      </c>
      <c r="D11" s="137">
        <v>15000</v>
      </c>
      <c r="E11" s="139">
        <f t="shared" si="0"/>
        <v>45000</v>
      </c>
    </row>
    <row r="12" spans="1:5" x14ac:dyDescent="0.4">
      <c r="A12" s="138" t="s">
        <v>41</v>
      </c>
      <c r="B12" s="137">
        <v>600</v>
      </c>
      <c r="C12" s="137">
        <v>600</v>
      </c>
      <c r="D12" s="137">
        <v>600</v>
      </c>
      <c r="E12" s="139">
        <f t="shared" si="0"/>
        <v>1800</v>
      </c>
    </row>
    <row r="13" spans="1:5" x14ac:dyDescent="0.4">
      <c r="A13" s="138" t="s">
        <v>30</v>
      </c>
      <c r="B13" s="137">
        <v>2000</v>
      </c>
      <c r="C13" s="137">
        <v>2000</v>
      </c>
      <c r="D13" s="137">
        <v>2000</v>
      </c>
      <c r="E13" s="139">
        <f t="shared" ref="E13:E21" si="1">SUM(B13:D13)</f>
        <v>6000</v>
      </c>
    </row>
    <row r="14" spans="1:5" x14ac:dyDescent="0.4">
      <c r="A14" s="138" t="s">
        <v>59</v>
      </c>
      <c r="B14" s="137">
        <v>3000</v>
      </c>
      <c r="C14" s="137">
        <v>3000</v>
      </c>
      <c r="D14" s="137">
        <v>3500</v>
      </c>
      <c r="E14" s="139">
        <f t="shared" si="1"/>
        <v>9500</v>
      </c>
    </row>
    <row r="15" spans="1:5" x14ac:dyDescent="0.4">
      <c r="A15" s="138" t="s">
        <v>31</v>
      </c>
      <c r="B15" s="137">
        <v>1000</v>
      </c>
      <c r="C15" s="137">
        <v>1000</v>
      </c>
      <c r="D15" s="137">
        <v>1000</v>
      </c>
      <c r="E15" s="139">
        <f t="shared" si="1"/>
        <v>3000</v>
      </c>
    </row>
    <row r="16" spans="1:5" x14ac:dyDescent="0.4">
      <c r="A16" s="138" t="s">
        <v>32</v>
      </c>
      <c r="B16" s="137">
        <v>24500</v>
      </c>
      <c r="C16" s="137">
        <v>0</v>
      </c>
      <c r="D16" s="137">
        <v>0</v>
      </c>
      <c r="E16" s="139">
        <f t="shared" si="1"/>
        <v>24500</v>
      </c>
    </row>
    <row r="17" spans="1:5" x14ac:dyDescent="0.4">
      <c r="A17" s="138" t="s">
        <v>60</v>
      </c>
      <c r="B17" s="137">
        <v>5000</v>
      </c>
      <c r="C17" s="137">
        <v>5000</v>
      </c>
      <c r="D17" s="137">
        <v>5000</v>
      </c>
      <c r="E17" s="139">
        <f t="shared" si="1"/>
        <v>15000</v>
      </c>
    </row>
    <row r="18" spans="1:5" x14ac:dyDescent="0.4">
      <c r="A18" s="138" t="s">
        <v>33</v>
      </c>
      <c r="B18" s="137">
        <v>20000</v>
      </c>
      <c r="C18" s="137">
        <v>20000</v>
      </c>
      <c r="D18" s="137">
        <v>20000</v>
      </c>
      <c r="E18" s="139">
        <f t="shared" si="1"/>
        <v>60000</v>
      </c>
    </row>
    <row r="19" spans="1:5" x14ac:dyDescent="0.4">
      <c r="A19" s="138" t="s">
        <v>34</v>
      </c>
      <c r="B19" s="137">
        <v>20000</v>
      </c>
      <c r="C19" s="137">
        <v>20000</v>
      </c>
      <c r="D19" s="137">
        <v>20000</v>
      </c>
      <c r="E19" s="139">
        <f t="shared" si="1"/>
        <v>60000</v>
      </c>
    </row>
    <row r="20" spans="1:5" x14ac:dyDescent="0.4">
      <c r="A20" s="138" t="s">
        <v>35</v>
      </c>
      <c r="B20" s="137">
        <v>10000</v>
      </c>
      <c r="C20" s="137">
        <v>10000</v>
      </c>
      <c r="D20" s="137">
        <v>10000</v>
      </c>
      <c r="E20" s="139">
        <f t="shared" si="1"/>
        <v>30000</v>
      </c>
    </row>
    <row r="21" spans="1:5" ht="16" thickBot="1" x14ac:dyDescent="0.45">
      <c r="A21" s="138" t="s">
        <v>94</v>
      </c>
      <c r="B21" s="137">
        <v>5000</v>
      </c>
      <c r="C21" s="137">
        <v>5000</v>
      </c>
      <c r="D21" s="137">
        <v>5000</v>
      </c>
      <c r="E21" s="156">
        <f t="shared" si="1"/>
        <v>15000</v>
      </c>
    </row>
    <row r="22" spans="1:5" ht="16" thickBot="1" x14ac:dyDescent="0.45">
      <c r="A22" s="144" t="s">
        <v>37</v>
      </c>
      <c r="B22" s="151">
        <f>SUM(B7:B21)</f>
        <v>147600</v>
      </c>
      <c r="C22" s="151">
        <f t="shared" ref="C22:D22" si="2">SUM(C7:C21)</f>
        <v>123100</v>
      </c>
      <c r="D22" s="151">
        <f t="shared" si="2"/>
        <v>123600</v>
      </c>
      <c r="E22" s="152">
        <f>SUM(B22:D22)</f>
        <v>394300</v>
      </c>
    </row>
    <row r="23" spans="1:5" s="5" customFormat="1" ht="16" thickBot="1" x14ac:dyDescent="0.45">
      <c r="A23" s="145" t="s">
        <v>38</v>
      </c>
      <c r="B23" s="146">
        <f>'Work Package Table'!C52+'Work Package Table'!C101+B21</f>
        <v>128580</v>
      </c>
      <c r="C23" s="146">
        <f>'Work Package Table'!E52+'Work Package Table'!E101+'Summary Table '!C21</f>
        <v>104080</v>
      </c>
      <c r="D23" s="146">
        <f>'Work Package Table'!G52+'Work Package Table'!G101+'Summary Table '!D21</f>
        <v>104580</v>
      </c>
      <c r="E23" s="150">
        <f>SUM(B23:D23)</f>
        <v>337240</v>
      </c>
    </row>
    <row r="24" spans="1:5" x14ac:dyDescent="0.4">
      <c r="A24" s="147" t="s">
        <v>15</v>
      </c>
      <c r="B24" s="148">
        <v>5000</v>
      </c>
      <c r="C24" s="148">
        <v>5000</v>
      </c>
      <c r="D24" s="148">
        <v>5000</v>
      </c>
      <c r="E24" s="149">
        <f>SUM(B24:D24)</f>
        <v>15000</v>
      </c>
    </row>
    <row r="25" spans="1:5" x14ac:dyDescent="0.4">
      <c r="A25" s="147"/>
      <c r="B25" s="148"/>
      <c r="C25" s="148"/>
      <c r="D25" s="148"/>
      <c r="E25" s="149"/>
    </row>
    <row r="26" spans="1:5" x14ac:dyDescent="0.4">
      <c r="A26" s="147"/>
      <c r="B26" s="148"/>
      <c r="C26" s="148"/>
      <c r="D26" s="148"/>
      <c r="E26" s="149"/>
    </row>
    <row r="27" spans="1:5" ht="16" thickBot="1" x14ac:dyDescent="0.45">
      <c r="A27" s="153" t="s">
        <v>78</v>
      </c>
      <c r="B27" s="154">
        <v>100000</v>
      </c>
      <c r="C27" s="154">
        <v>150000</v>
      </c>
      <c r="D27" s="154">
        <v>150000</v>
      </c>
      <c r="E27" s="155">
        <f>SUM(B27:D27)</f>
        <v>400000</v>
      </c>
    </row>
    <row r="28" spans="1:5" x14ac:dyDescent="0.4">
      <c r="E28" s="5"/>
    </row>
    <row r="29" spans="1:5" x14ac:dyDescent="0.4">
      <c r="A29" s="20" t="s">
        <v>97</v>
      </c>
      <c r="E29" s="5"/>
    </row>
  </sheetData>
  <mergeCells count="1">
    <mergeCell ref="A4:A5"/>
  </mergeCells>
  <printOptions gridLines="1"/>
  <pageMargins left="0.70866141732283472" right="0.70866141732283472" top="0.74803149606299213" bottom="0.7480314960629921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3"/>
  <sheetViews>
    <sheetView tabSelected="1" workbookViewId="0">
      <selection activeCell="A22" sqref="A22"/>
    </sheetView>
  </sheetViews>
  <sheetFormatPr defaultRowHeight="14.5" x14ac:dyDescent="0.35"/>
  <cols>
    <col min="1" max="1" width="106" customWidth="1"/>
  </cols>
  <sheetData>
    <row r="1" spans="1:5" ht="15.5" x14ac:dyDescent="0.4">
      <c r="A1" s="39" t="s">
        <v>79</v>
      </c>
      <c r="B1" s="140"/>
      <c r="C1" s="140"/>
      <c r="D1" s="140"/>
    </row>
    <row r="2" spans="1:5" ht="15.5" x14ac:dyDescent="0.4">
      <c r="A2" s="39"/>
      <c r="B2" s="140"/>
      <c r="C2" s="140"/>
      <c r="D2" s="140"/>
    </row>
    <row r="3" spans="1:5" ht="15.5" x14ac:dyDescent="0.4">
      <c r="A3" s="39" t="s">
        <v>80</v>
      </c>
      <c r="B3" s="140"/>
      <c r="C3" s="140"/>
      <c r="D3" s="140"/>
    </row>
    <row r="4" spans="1:5" ht="15.5" x14ac:dyDescent="0.4">
      <c r="A4" s="39" t="s">
        <v>67</v>
      </c>
      <c r="B4" s="140"/>
      <c r="C4" s="140"/>
      <c r="D4" s="140"/>
    </row>
    <row r="5" spans="1:5" ht="31" x14ac:dyDescent="0.35">
      <c r="A5" s="9" t="s">
        <v>69</v>
      </c>
      <c r="B5" s="140"/>
      <c r="C5" s="140"/>
      <c r="D5" s="140"/>
    </row>
    <row r="6" spans="1:5" ht="15.5" x14ac:dyDescent="0.4">
      <c r="A6" s="39"/>
      <c r="B6" s="7"/>
      <c r="C6" s="7"/>
      <c r="D6" s="7"/>
      <c r="E6" s="7"/>
    </row>
    <row r="7" spans="1:5" ht="15.5" x14ac:dyDescent="0.4">
      <c r="A7" s="9" t="s">
        <v>61</v>
      </c>
      <c r="B7" s="7"/>
      <c r="C7" s="7"/>
      <c r="D7" s="7"/>
      <c r="E7" s="7"/>
    </row>
    <row r="8" spans="1:5" ht="31" x14ac:dyDescent="0.4">
      <c r="A8" s="41" t="s">
        <v>75</v>
      </c>
      <c r="B8" s="7"/>
      <c r="C8" s="7"/>
      <c r="D8" s="7"/>
      <c r="E8" s="7"/>
    </row>
    <row r="9" spans="1:5" ht="15.5" x14ac:dyDescent="0.4">
      <c r="A9" s="41" t="s">
        <v>84</v>
      </c>
      <c r="B9" s="7"/>
      <c r="C9" s="7"/>
      <c r="D9" s="7"/>
      <c r="E9" s="7"/>
    </row>
    <row r="10" spans="1:5" ht="15.5" x14ac:dyDescent="0.35">
      <c r="A10" s="9"/>
      <c r="B10" s="140"/>
      <c r="C10" s="140"/>
      <c r="D10" s="140"/>
    </row>
    <row r="11" spans="1:5" ht="15.5" x14ac:dyDescent="0.35">
      <c r="A11" s="9" t="s">
        <v>68</v>
      </c>
      <c r="B11" s="140"/>
      <c r="C11" s="140"/>
      <c r="D11" s="140"/>
    </row>
    <row r="12" spans="1:5" ht="15.5" x14ac:dyDescent="0.35">
      <c r="A12" s="41"/>
      <c r="B12" s="140"/>
      <c r="C12" s="140"/>
      <c r="D12" s="140"/>
    </row>
    <row r="13" spans="1:5" ht="15.5" x14ac:dyDescent="0.35">
      <c r="A13" s="41" t="s">
        <v>85</v>
      </c>
      <c r="B13" s="140"/>
      <c r="C13" s="140"/>
      <c r="D13" s="140"/>
    </row>
    <row r="14" spans="1:5" ht="31" x14ac:dyDescent="0.35">
      <c r="A14" s="41" t="s">
        <v>86</v>
      </c>
      <c r="B14" s="140"/>
      <c r="C14" s="140"/>
      <c r="D14" s="140"/>
    </row>
    <row r="15" spans="1:5" ht="15.5" x14ac:dyDescent="0.35">
      <c r="A15" s="41" t="s">
        <v>87</v>
      </c>
      <c r="B15" s="140"/>
      <c r="C15" s="140"/>
      <c r="D15" s="140"/>
    </row>
    <row r="16" spans="1:5" ht="15.5" x14ac:dyDescent="0.35">
      <c r="A16" s="157" t="s">
        <v>98</v>
      </c>
      <c r="B16" s="140"/>
      <c r="C16" s="140"/>
      <c r="D16" s="140"/>
    </row>
    <row r="17" spans="1:4" ht="15.5" x14ac:dyDescent="0.35">
      <c r="A17" s="41" t="s">
        <v>26</v>
      </c>
      <c r="B17" s="140"/>
      <c r="C17" s="140"/>
      <c r="D17" s="140"/>
    </row>
    <row r="18" spans="1:4" ht="31" x14ac:dyDescent="0.4">
      <c r="A18" s="40" t="s">
        <v>62</v>
      </c>
      <c r="B18" s="140"/>
      <c r="C18" s="140"/>
      <c r="D18" s="140"/>
    </row>
    <row r="19" spans="1:4" ht="15.5" x14ac:dyDescent="0.35">
      <c r="A19" s="41"/>
      <c r="B19" s="140"/>
      <c r="C19" s="140"/>
      <c r="D19" s="140"/>
    </row>
    <row r="20" spans="1:4" ht="31" x14ac:dyDescent="0.35">
      <c r="A20" s="9" t="s">
        <v>100</v>
      </c>
      <c r="B20" s="140"/>
      <c r="C20" s="140"/>
      <c r="D20" s="140"/>
    </row>
    <row r="21" spans="1:4" ht="43.5" customHeight="1" x14ac:dyDescent="0.35">
      <c r="A21" s="41" t="s">
        <v>99</v>
      </c>
      <c r="B21" s="140"/>
      <c r="C21" s="140"/>
      <c r="D21" s="140"/>
    </row>
    <row r="22" spans="1:4" ht="143.25" customHeight="1" x14ac:dyDescent="0.35">
      <c r="A22" s="41" t="s">
        <v>101</v>
      </c>
      <c r="B22" s="140"/>
      <c r="C22" s="140"/>
      <c r="D22" s="140"/>
    </row>
    <row r="23" spans="1:4" ht="31" x14ac:dyDescent="0.35">
      <c r="A23" s="41" t="s">
        <v>66</v>
      </c>
      <c r="B23" s="140"/>
      <c r="C23" s="140"/>
      <c r="D23" s="140"/>
    </row>
    <row r="24" spans="1:4" ht="31" x14ac:dyDescent="0.35">
      <c r="A24" s="41" t="s">
        <v>63</v>
      </c>
      <c r="B24" s="140"/>
      <c r="C24" s="140"/>
      <c r="D24" s="140"/>
    </row>
    <row r="25" spans="1:4" ht="15.5" x14ac:dyDescent="0.35">
      <c r="A25" s="41" t="s">
        <v>64</v>
      </c>
      <c r="B25" s="140"/>
      <c r="C25" s="140"/>
      <c r="D25" s="140"/>
    </row>
    <row r="26" spans="1:4" ht="15.5" x14ac:dyDescent="0.35">
      <c r="A26" s="41" t="s">
        <v>65</v>
      </c>
      <c r="B26" s="140"/>
      <c r="C26" s="140"/>
      <c r="D26" s="140"/>
    </row>
    <row r="27" spans="1:4" ht="15.5" x14ac:dyDescent="0.35">
      <c r="A27" s="41"/>
      <c r="B27" s="140"/>
      <c r="C27" s="140"/>
      <c r="D27" s="140"/>
    </row>
    <row r="28" spans="1:4" ht="15.5" x14ac:dyDescent="0.4">
      <c r="A28" s="39" t="s">
        <v>81</v>
      </c>
      <c r="B28" s="140"/>
      <c r="C28" s="140"/>
      <c r="D28" s="140"/>
    </row>
    <row r="29" spans="1:4" ht="31" x14ac:dyDescent="0.4">
      <c r="A29" s="40" t="s">
        <v>88</v>
      </c>
      <c r="B29" s="141"/>
      <c r="C29" s="141"/>
      <c r="D29" s="140"/>
    </row>
    <row r="30" spans="1:4" ht="15.5" x14ac:dyDescent="0.4">
      <c r="A30" s="40"/>
      <c r="B30" s="140"/>
      <c r="C30" s="140"/>
      <c r="D30" s="140"/>
    </row>
    <row r="31" spans="1:4" ht="15.5" x14ac:dyDescent="0.4">
      <c r="A31" s="158" t="s">
        <v>95</v>
      </c>
      <c r="B31" s="140"/>
      <c r="C31" s="140"/>
      <c r="D31" s="140"/>
    </row>
    <row r="32" spans="1:4" ht="15.5" x14ac:dyDescent="0.4">
      <c r="A32" s="158" t="s">
        <v>96</v>
      </c>
      <c r="B32" s="140"/>
      <c r="C32" s="140"/>
      <c r="D32" s="140"/>
    </row>
    <row r="33" spans="1:4" ht="31" x14ac:dyDescent="0.4">
      <c r="A33" s="158" t="s">
        <v>104</v>
      </c>
      <c r="B33" s="140"/>
      <c r="C33" s="140"/>
      <c r="D33" s="140"/>
    </row>
    <row r="34" spans="1:4" ht="15.5" x14ac:dyDescent="0.4">
      <c r="A34" s="40"/>
      <c r="B34" s="140"/>
      <c r="C34" s="140"/>
      <c r="D34" s="140"/>
    </row>
    <row r="35" spans="1:4" ht="31" x14ac:dyDescent="0.4">
      <c r="A35" s="40" t="s">
        <v>105</v>
      </c>
      <c r="B35" s="140"/>
      <c r="C35" s="140"/>
      <c r="D35" s="140"/>
    </row>
    <row r="36" spans="1:4" ht="31" x14ac:dyDescent="0.4">
      <c r="A36" s="40" t="s">
        <v>89</v>
      </c>
      <c r="B36" s="140"/>
      <c r="C36" s="140"/>
      <c r="D36" s="140"/>
    </row>
    <row r="37" spans="1:4" x14ac:dyDescent="0.35">
      <c r="A37" s="141"/>
      <c r="B37" s="140"/>
      <c r="C37" s="140"/>
      <c r="D37" s="140"/>
    </row>
    <row r="38" spans="1:4" ht="31" x14ac:dyDescent="0.35">
      <c r="A38" s="9" t="s">
        <v>90</v>
      </c>
      <c r="B38" s="140"/>
      <c r="C38" s="140"/>
      <c r="D38" s="140"/>
    </row>
    <row r="39" spans="1:4" ht="15.5" x14ac:dyDescent="0.35">
      <c r="A39" s="9" t="s">
        <v>91</v>
      </c>
      <c r="B39" s="140"/>
      <c r="C39" s="140"/>
      <c r="D39" s="140"/>
    </row>
    <row r="40" spans="1:4" x14ac:dyDescent="0.35">
      <c r="A40" s="141"/>
      <c r="B40" s="140"/>
      <c r="C40" s="140"/>
      <c r="D40" s="140"/>
    </row>
    <row r="41" spans="1:4" x14ac:dyDescent="0.35">
      <c r="A41" s="141"/>
    </row>
    <row r="42" spans="1:4" x14ac:dyDescent="0.35">
      <c r="A42" s="141"/>
    </row>
    <row r="43" spans="1:4" ht="15.5" x14ac:dyDescent="0.4">
      <c r="A43" s="40"/>
    </row>
    <row r="44" spans="1:4" x14ac:dyDescent="0.35">
      <c r="A44" s="140"/>
    </row>
    <row r="45" spans="1:4" x14ac:dyDescent="0.35">
      <c r="A45" s="140"/>
    </row>
    <row r="46" spans="1:4" x14ac:dyDescent="0.35">
      <c r="B46" s="140"/>
      <c r="C46" s="140"/>
      <c r="D46" s="140"/>
    </row>
    <row r="47" spans="1:4" x14ac:dyDescent="0.35">
      <c r="B47" s="140"/>
      <c r="C47" s="140"/>
      <c r="D47" s="140"/>
    </row>
    <row r="48" spans="1:4" x14ac:dyDescent="0.35">
      <c r="A48" s="140"/>
    </row>
    <row r="49" spans="1:1" x14ac:dyDescent="0.35">
      <c r="A49" s="140"/>
    </row>
    <row r="50" spans="1:1" x14ac:dyDescent="0.35">
      <c r="A50" s="140"/>
    </row>
    <row r="51" spans="1:1" x14ac:dyDescent="0.35">
      <c r="A51" s="140"/>
    </row>
    <row r="52" spans="1:1" x14ac:dyDescent="0.35">
      <c r="A52" s="140"/>
    </row>
    <row r="53" spans="1:1" x14ac:dyDescent="0.35">
      <c r="A53" s="140"/>
    </row>
    <row r="54" spans="1:1" x14ac:dyDescent="0.35">
      <c r="A54" s="140"/>
    </row>
    <row r="55" spans="1:1" x14ac:dyDescent="0.35">
      <c r="A55" s="140"/>
    </row>
    <row r="56" spans="1:1" x14ac:dyDescent="0.35">
      <c r="A56" s="140"/>
    </row>
    <row r="57" spans="1:1" x14ac:dyDescent="0.35">
      <c r="A57" s="140"/>
    </row>
    <row r="58" spans="1:1" x14ac:dyDescent="0.35">
      <c r="A58" s="140"/>
    </row>
    <row r="59" spans="1:1" x14ac:dyDescent="0.35">
      <c r="A59" s="140"/>
    </row>
    <row r="60" spans="1:1" x14ac:dyDescent="0.35">
      <c r="A60" s="140"/>
    </row>
    <row r="61" spans="1:1" x14ac:dyDescent="0.35">
      <c r="A61" s="140"/>
    </row>
    <row r="62" spans="1:1" x14ac:dyDescent="0.35">
      <c r="A62" s="140"/>
    </row>
    <row r="63" spans="1:1" x14ac:dyDescent="0.35">
      <c r="A63" s="140"/>
    </row>
    <row r="64" spans="1:1" x14ac:dyDescent="0.35">
      <c r="A64" s="140"/>
    </row>
    <row r="65" spans="1:1" x14ac:dyDescent="0.35">
      <c r="A65" s="140"/>
    </row>
    <row r="66" spans="1:1" x14ac:dyDescent="0.35">
      <c r="A66" s="140"/>
    </row>
    <row r="67" spans="1:1" x14ac:dyDescent="0.35">
      <c r="A67" s="140"/>
    </row>
    <row r="68" spans="1:1" x14ac:dyDescent="0.35">
      <c r="A68" s="140"/>
    </row>
    <row r="69" spans="1:1" x14ac:dyDescent="0.35">
      <c r="A69" s="140"/>
    </row>
    <row r="70" spans="1:1" x14ac:dyDescent="0.35">
      <c r="A70" s="140"/>
    </row>
    <row r="71" spans="1:1" x14ac:dyDescent="0.35">
      <c r="A71" s="140"/>
    </row>
    <row r="72" spans="1:1" x14ac:dyDescent="0.35">
      <c r="A72" s="140"/>
    </row>
    <row r="73" spans="1:1" x14ac:dyDescent="0.35">
      <c r="A73" s="140"/>
    </row>
    <row r="74" spans="1:1" x14ac:dyDescent="0.35">
      <c r="A74" s="140"/>
    </row>
    <row r="75" spans="1:1" x14ac:dyDescent="0.35">
      <c r="A75" s="140"/>
    </row>
    <row r="76" spans="1:1" x14ac:dyDescent="0.35">
      <c r="A76" s="140"/>
    </row>
    <row r="77" spans="1:1" x14ac:dyDescent="0.35">
      <c r="A77" s="140"/>
    </row>
    <row r="78" spans="1:1" x14ac:dyDescent="0.35">
      <c r="A78" s="140"/>
    </row>
    <row r="79" spans="1:1" x14ac:dyDescent="0.35">
      <c r="A79" s="140"/>
    </row>
    <row r="80" spans="1:1" x14ac:dyDescent="0.35">
      <c r="A80" s="140"/>
    </row>
    <row r="81" spans="1:1" x14ac:dyDescent="0.35">
      <c r="A81" s="140"/>
    </row>
    <row r="82" spans="1:1" x14ac:dyDescent="0.35">
      <c r="A82" s="140"/>
    </row>
    <row r="83" spans="1:1" x14ac:dyDescent="0.35">
      <c r="A83" s="140"/>
    </row>
    <row r="84" spans="1:1" x14ac:dyDescent="0.35">
      <c r="A84" s="140"/>
    </row>
    <row r="85" spans="1:1" x14ac:dyDescent="0.35">
      <c r="A85" s="140"/>
    </row>
    <row r="86" spans="1:1" x14ac:dyDescent="0.35">
      <c r="A86" s="140"/>
    </row>
    <row r="87" spans="1:1" x14ac:dyDescent="0.35">
      <c r="A87" s="140"/>
    </row>
    <row r="88" spans="1:1" x14ac:dyDescent="0.35">
      <c r="A88" s="140"/>
    </row>
    <row r="89" spans="1:1" x14ac:dyDescent="0.35">
      <c r="A89" s="140"/>
    </row>
    <row r="90" spans="1:1" x14ac:dyDescent="0.35">
      <c r="A90" s="140"/>
    </row>
    <row r="91" spans="1:1" x14ac:dyDescent="0.35">
      <c r="A91" s="140"/>
    </row>
    <row r="92" spans="1:1" x14ac:dyDescent="0.35">
      <c r="A92" s="140"/>
    </row>
    <row r="93" spans="1:1" x14ac:dyDescent="0.35">
      <c r="A93" s="140"/>
    </row>
    <row r="94" spans="1:1" x14ac:dyDescent="0.35">
      <c r="A94" s="140"/>
    </row>
    <row r="95" spans="1:1" x14ac:dyDescent="0.35">
      <c r="A95" s="140"/>
    </row>
    <row r="96" spans="1:1" x14ac:dyDescent="0.35">
      <c r="A96" s="140"/>
    </row>
    <row r="97" spans="1:1" x14ac:dyDescent="0.35">
      <c r="A97" s="140"/>
    </row>
    <row r="98" spans="1:1" x14ac:dyDescent="0.35">
      <c r="A98" s="140"/>
    </row>
    <row r="99" spans="1:1" x14ac:dyDescent="0.35">
      <c r="A99" s="140"/>
    </row>
    <row r="100" spans="1:1" x14ac:dyDescent="0.35">
      <c r="A100" s="140"/>
    </row>
    <row r="101" spans="1:1" x14ac:dyDescent="0.35">
      <c r="A101" s="140"/>
    </row>
    <row r="102" spans="1:1" x14ac:dyDescent="0.35">
      <c r="A102" s="140"/>
    </row>
    <row r="103" spans="1:1" x14ac:dyDescent="0.35">
      <c r="A103" s="140"/>
    </row>
  </sheetData>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917618D4093C4BA1DDBF5EC404A23A" ma:contentTypeVersion="8" ma:contentTypeDescription="Create a new document." ma:contentTypeScope="" ma:versionID="059c651d3241532e1c66982be4254e7c">
  <xsd:schema xmlns:xsd="http://www.w3.org/2001/XMLSchema" xmlns:xs="http://www.w3.org/2001/XMLSchema" xmlns:p="http://schemas.microsoft.com/office/2006/metadata/properties" xmlns:ns3="ce29eb33-8fe1-4478-9633-58e747b5c2d5" targetNamespace="http://schemas.microsoft.com/office/2006/metadata/properties" ma:root="true" ma:fieldsID="ad62058b9a7851a0b3bafa2db4806894" ns3:_="">
    <xsd:import namespace="ce29eb33-8fe1-4478-9633-58e747b5c2d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29eb33-8fe1-4478-9633-58e747b5c2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D36995-89CB-41AD-99DF-B57549954E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29eb33-8fe1-4478-9633-58e747b5c2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2CD861-6C20-46D0-BE78-EDC7E87C3763}">
  <ds:schemaRefs>
    <ds:schemaRef ds:uri="http://schemas.microsoft.com/sharepoint/v3/contenttype/forms"/>
  </ds:schemaRefs>
</ds:datastoreItem>
</file>

<file path=customXml/itemProps3.xml><?xml version="1.0" encoding="utf-8"?>
<ds:datastoreItem xmlns:ds="http://schemas.openxmlformats.org/officeDocument/2006/customXml" ds:itemID="{A30C662B-96FF-4A85-85FE-BE1FE7392C30}">
  <ds:schemaRefs>
    <ds:schemaRef ds:uri="http://schemas.microsoft.com/office/infopath/2007/PartnerControls"/>
    <ds:schemaRef ds:uri="http://www.w3.org/XML/1998/namespace"/>
    <ds:schemaRef ds:uri="http://schemas.microsoft.com/office/2006/documentManagement/types"/>
    <ds:schemaRef ds:uri="http://purl.org/dc/elements/1.1/"/>
    <ds:schemaRef ds:uri="http://purl.org/dc/terms/"/>
    <ds:schemaRef ds:uri="http://schemas.microsoft.com/office/2006/metadata/properties"/>
    <ds:schemaRef ds:uri="http://schemas.openxmlformats.org/package/2006/metadata/core-properties"/>
    <ds:schemaRef ds:uri="ce29eb33-8fe1-4478-9633-58e747b5c2d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Work Package Table</vt:lpstr>
      <vt:lpstr>Summary Table </vt:lpstr>
      <vt:lpstr>Guidance - Work package</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Burchell, Kim (STFC,SO,PROG)</dc:creator>
  <cp:lastModifiedBy>Lesley Pritchard - UKRI</cp:lastModifiedBy>
  <cp:lastPrinted>2015-09-10T14:42:17Z</cp:lastPrinted>
  <dcterms:created xsi:type="dcterms:W3CDTF">2015-07-24T14:29:56Z</dcterms:created>
  <dcterms:modified xsi:type="dcterms:W3CDTF">2021-07-25T10:05:04Z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0x010100F2917618D4093C4BA1DDBF5EC404A23A</vt:lpwstr>
  </property>
</Properties>
</file>