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zahra_mogul_ukri_org/Documents/Desktop/My documents/UKRI/Data transfer/"/>
    </mc:Choice>
  </mc:AlternateContent>
  <xr:revisionPtr revIDLastSave="0" documentId="8_{EED48999-C2F1-4A99-8386-0D7C381B4778}" xr6:coauthVersionLast="36" xr6:coauthVersionMax="36" xr10:uidLastSave="{00000000-0000-0000-0000-000000000000}"/>
  <bookViews>
    <workbookView xWindow="0" yWindow="0" windowWidth="19200" windowHeight="6930" tabRatio="769" xr2:uid="{00000000-000D-0000-FFFF-FFFF00000000}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<sst xmlns="http://schemas.openxmlformats.org/spreadsheetml/2006/main" count="317" uniqueCount="211">
  <si>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</si>
  <si>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</si>
  <si>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</si>
  <si>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</si>
  <si>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</si>
  <si>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</si>
  <si>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</si>
  <si>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</si>
  <si>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</si>
  <si>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</si>
  <si>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</si>
  <si>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</si>
  <si>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</si>
  <si>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</si>
  <si>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</si>
  <si>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</si>
  <si>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</si>
  <si>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</si>
  <si>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</si>
  <si>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</si>
  <si>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</si>
  <si>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</si>
  <si>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</si>
  <si>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</si>
  <si>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</si>
  <si>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</si>
  <si>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</si>
  <si>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</si>
  <si>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</si>
  <si>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</si>
  <si>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</si>
  <si>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</si>
  <si>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</si>
  <si>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</si>
  <si>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</si>
  <si>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</si>
  <si>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</si>
  <si>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</si>
  <si>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</si>
  <si>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</si>
  <si>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</si>
  <si>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</si>
  <si>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</si>
  <si>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</si>
  <si>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</si>
  <si>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</si>
  <si>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</si>
  <si>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</si>
  <si>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</si>
  <si>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</si>
  <si>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</si>
  <si>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</si>
  <si>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</si>
  <si>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</si>
  <si>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</si>
  <si>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</si>
  <si>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</si>
  <si>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</si>
  <si>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</si>
  <si>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</si>
  <si>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</si>
  <si>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</si>
  <si>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</si>
  <si>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</si>
  <si>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</si>
  <si>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</si>
  <si>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</si>
  <si>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</si>
  <si>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</si>
  <si>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</si>
  <si>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</si>
  <si>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</si>
  <si>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</si>
  <si>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</si>
  <si>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</si>
  <si>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</si>
  <si>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</si>
  <si>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</si>
  <si>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</si>
  <si>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</si>
  <si>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</si>
  <si>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</si>
  <si>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</si>
  <si>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</si>
  <si>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</si>
  <si>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</si>
  <si>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</si>
  <si>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</si>
  <si>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</si>
  <si>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</si>
  <si>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</si>
  <si>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</si>
  <si>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</si>
  <si>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</si>
  <si>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</si>
  <si>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</si>
  <si>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</si>
  <si>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</si>
  <si>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</si>
  <si>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</si>
  <si>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</si>
  <si>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</si>
  <si>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</si>
  <si>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</si>
  <si>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</si>
  <si>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</si>
  <si>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</si>
  <si>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</si>
  <si>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</si>
  <si>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</si>
  <si>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</si>
  <si>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</si>
  <si>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</si>
  <si>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</si>
  <si>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</si>
  <si>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</si>
  <si>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</si>
  <si>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</si>
  <si>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</si>
  <si>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</si>
  <si>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</si>
  <si>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</si>
  <si>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</si>
  <si>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</si>
  <si>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</si>
  <si>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</si>
  <si>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</si>
  <si>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</si>
  <si>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</si>
  <si>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</si>
  <si>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</si>
  <si>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</si>
  <si>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</si>
  <si>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</si>
  <si>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</si>
  <si>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</si>
  <si>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</si>
  <si>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</si>
  <si>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</si>
  <si>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</si>
  <si>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</si>
  <si>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</si>
  <si>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</si>
  <si>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</si>
  <si>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</si>
  <si>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</si>
  <si>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</si>
  <si>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</si>
  <si>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</si>
  <si>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</si>
  <si>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</si>
  <si>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</si>
  <si>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</si>
  <si>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</si>
  <si>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</si>
  <si>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</si>
  <si>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</si>
  <si>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</si>
  <si>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</si>
  <si>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</si>
  <si>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</si>
  <si>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</si>
  <si>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</si>
  <si>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</si>
  <si>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</si>
  <si>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</si>
  <si>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</si>
  <si>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</si>
  <si>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</si>
  <si>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</si>
  <si>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</si>
  <si>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</si>
  <si>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</si>
  <si>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</si>
  <si>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</si>
  <si>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</si>
  <si>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</si>
  <si>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</si>
  <si>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</si>
  <si>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</si>
  <si>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</si>
  <si>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</si>
  <si>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</si>
  <si>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</si>
  <si>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</si>
  <si>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</si>
  <si>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</si>
  <si>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</si>
  <si>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</si>
  <si>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</si>
  <si>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</si>
  <si>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</si>
  <si>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</si>
  <si>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</si>
  <si>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</si>
  <si>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</si>
  <si>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</si>
  <si>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</si>
  <si>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</si>
  <si>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Buckinghamshire New University</t>
  </si>
  <si>
    <t>A</t>
  </si>
  <si>
    <t>Z</t>
  </si>
  <si>
    <t>Allied Health Professions, Dentistry, Nursing and Pharmacy</t>
  </si>
  <si>
    <t>Output</t>
  </si>
  <si>
    <t>Impact</t>
  </si>
  <si>
    <t>C</t>
  </si>
  <si>
    <t>Business and Management Studies</t>
  </si>
  <si>
    <t>Sport and Exercise Sciences, Leisure and Tourism</t>
  </si>
  <si>
    <t>Environment</t>
  </si>
  <si>
    <t>D</t>
  </si>
  <si>
    <t>Art and Design: History, Practice and Theory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</si>
</sst>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[$£-809]#,##0"/>
    <numFmt numFmtId="167" formatCode="#,##0.000000"/>
    <numFmt numFmtId="168" formatCode="&quot;£&quot;#,##0"/>
    <numFmt numFmtId="169" formatCode="#,##0.0_ ;[Red]\-#,##0.0\ "/>
    <numFmt numFmtId="170" formatCode="0.0000"/>
    <numFmt numFmtId="171" formatCode="#,##0_ ;[Red]\-#,##0\ "/>
    <numFmt numFmtId="172" formatCode="#,##0_ ;\-#,##0\ "/>
  </numFmts>
  <fonts count="4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2" fillId="4" borderId="7" applyNumberFormat="0" applyFont="0" applyAlignment="0" applyProtection="0"/>
    <xf numFmtId="0" fontId="17" fillId="16" borderId="8" applyNumberFormat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  <xf numFmtId="166" fontId="3" fillId="0" borderId="0"/>
    <xf numFmtId="0" fontId="1" fillId="0" borderId="0"/>
    <xf numFmtId="0" fontId="3" fillId="0" borderId="0"/>
    <xf numFmtId="0" fontId="26" fillId="0" borderId="0"/>
    <xf numFmtId="164" fontId="32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99">
    <xf numFmtId="0" fontId="0" fillId="0" borderId="0" xfId="0"/>
    <xf numFmtId="0" fontId="20" fillId="0" borderId="0" xfId="0" applyFont="1"/>
    <xf numFmtId="0" fontId="21" fillId="0" borderId="0" xfId="0" applyFont="1" applyFill="1"/>
    <xf numFmtId="0" fontId="22" fillId="0" borderId="0" xfId="0" applyFont="1" applyFill="1"/>
    <xf numFmtId="0" fontId="22" fillId="0" borderId="0" xfId="0" applyFont="1" applyAlignment="1">
      <alignment horizontal="right"/>
    </xf>
    <xf numFmtId="3" fontId="22" fillId="0" borderId="0" xfId="0" applyNumberFormat="1" applyFont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/>
    <xf numFmtId="0" fontId="21" fillId="0" borderId="0" xfId="0" applyFont="1" applyAlignment="1">
      <alignment horizontal="right" wrapText="1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/>
    <xf numFmtId="0" fontId="21" fillId="0" borderId="0" xfId="0" applyFont="1" applyFill="1" applyAlignment="1">
      <alignment horizontal="right"/>
    </xf>
    <xf numFmtId="3" fontId="21" fillId="0" borderId="0" xfId="0" applyNumberFormat="1" applyFont="1"/>
    <xf numFmtId="3" fontId="22" fillId="0" borderId="0" xfId="0" applyNumberFormat="1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 applyFill="1" applyAlignment="1">
      <alignment horizontal="left"/>
    </xf>
    <xf numFmtId="3" fontId="22" fillId="0" borderId="0" xfId="0" applyNumberFormat="1" applyFont="1" applyBorder="1"/>
    <xf numFmtId="0" fontId="22" fillId="18" borderId="0" xfId="0" applyFont="1" applyFill="1"/>
    <xf numFmtId="0" fontId="22" fillId="0" borderId="0" xfId="0" applyFont="1" applyFill="1" applyBorder="1" applyAlignment="1">
      <alignment horizontal="left"/>
    </xf>
    <xf numFmtId="3" fontId="21" fillId="0" borderId="0" xfId="0" applyNumberFormat="1" applyFont="1" applyBorder="1"/>
    <xf numFmtId="0" fontId="22" fillId="0" borderId="0" xfId="0" applyFont="1" applyFill="1" applyBorder="1" applyAlignment="1">
      <alignment horizontal="right"/>
    </xf>
    <xf numFmtId="0" fontId="22" fillId="0" borderId="20" xfId="0" applyFont="1" applyBorder="1"/>
    <xf numFmtId="0" fontId="21" fillId="0" borderId="0" xfId="0" applyFont="1" applyBorder="1"/>
    <xf numFmtId="3" fontId="21" fillId="0" borderId="0" xfId="0" applyNumberFormat="1" applyFont="1" applyFill="1" applyAlignment="1">
      <alignment horizontal="left"/>
    </xf>
    <xf numFmtId="3" fontId="21" fillId="0" borderId="0" xfId="0" applyNumberFormat="1" applyFont="1" applyFill="1"/>
    <xf numFmtId="3" fontId="22" fillId="0" borderId="0" xfId="0" applyNumberFormat="1" applyFont="1" applyAlignment="1">
      <alignment horizontal="left"/>
    </xf>
    <xf numFmtId="3" fontId="21" fillId="0" borderId="0" xfId="0" applyNumberFormat="1" applyFont="1" applyAlignment="1">
      <alignment horizontal="left"/>
    </xf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 applyBorder="1" applyAlignment="1">
      <alignment horizontal="left"/>
    </xf>
    <xf numFmtId="3" fontId="21" fillId="0" borderId="0" xfId="0" applyNumberFormat="1" applyFont="1" applyAlignment="1">
      <alignment horizontal="right"/>
    </xf>
    <xf numFmtId="3" fontId="22" fillId="0" borderId="10" xfId="0" applyNumberFormat="1" applyFont="1" applyBorder="1" applyAlignment="1">
      <alignment horizontal="left"/>
    </xf>
    <xf numFmtId="3" fontId="22" fillId="0" borderId="10" xfId="0" applyNumberFormat="1" applyFont="1" applyBorder="1"/>
    <xf numFmtId="3" fontId="22" fillId="0" borderId="13" xfId="0" applyNumberFormat="1" applyFont="1" applyFill="1" applyBorder="1"/>
    <xf numFmtId="3" fontId="22" fillId="0" borderId="15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2" xfId="0" applyNumberFormat="1" applyFont="1" applyBorder="1" applyAlignment="1">
      <alignment horizontal="left" wrapText="1"/>
    </xf>
    <xf numFmtId="3" fontId="22" fillId="0" borderId="12" xfId="0" applyNumberFormat="1" applyFont="1" applyBorder="1" applyAlignment="1">
      <alignment horizontal="left"/>
    </xf>
    <xf numFmtId="3" fontId="22" fillId="0" borderId="12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wrapText="1"/>
    </xf>
    <xf numFmtId="3" fontId="22" fillId="0" borderId="14" xfId="0" applyNumberFormat="1" applyFont="1" applyBorder="1" applyAlignment="1">
      <alignment horizontal="right" textRotation="90" wrapText="1"/>
    </xf>
    <xf numFmtId="3" fontId="22" fillId="0" borderId="18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textRotation="90" wrapText="1"/>
    </xf>
    <xf numFmtId="3" fontId="22" fillId="0" borderId="14" xfId="0" applyNumberFormat="1" applyFont="1" applyFill="1" applyBorder="1" applyAlignment="1">
      <alignment horizontal="right" wrapText="1"/>
    </xf>
    <xf numFmtId="3" fontId="22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right" wrapText="1"/>
    </xf>
    <xf numFmtId="3" fontId="20" fillId="0" borderId="0" xfId="0" applyNumberFormat="1" applyFont="1" applyFill="1" applyAlignment="1">
      <alignment horizontal="left"/>
    </xf>
    <xf numFmtId="0" fontId="25" fillId="0" borderId="0" xfId="0" applyFont="1"/>
    <xf numFmtId="4" fontId="22" fillId="0" borderId="0" xfId="0" applyNumberFormat="1" applyFont="1" applyFill="1" applyBorder="1"/>
    <xf numFmtId="167" fontId="22" fillId="0" borderId="0" xfId="0" applyNumberFormat="1" applyFont="1" applyFill="1" applyBorder="1"/>
    <xf numFmtId="3" fontId="23" fillId="0" borderId="0" xfId="0" applyNumberFormat="1" applyFont="1" applyFill="1" applyAlignment="1">
      <alignment horizontal="left"/>
    </xf>
    <xf numFmtId="3" fontId="22" fillId="0" borderId="15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 wrapText="1"/>
    </xf>
    <xf numFmtId="0" fontId="22" fillId="0" borderId="12" xfId="0" applyFont="1" applyBorder="1"/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19" borderId="0" xfId="0" applyFont="1" applyFill="1" applyAlignment="1">
      <alignment horizontal="center"/>
    </xf>
    <xf numFmtId="0" fontId="22" fillId="20" borderId="0" xfId="0" applyFont="1" applyFill="1" applyAlignment="1">
      <alignment horizontal="center"/>
    </xf>
    <xf numFmtId="3" fontId="22" fillId="19" borderId="0" xfId="0" applyNumberFormat="1" applyFont="1" applyFill="1" applyAlignment="1">
      <alignment horizontal="center"/>
    </xf>
    <xf numFmtId="3" fontId="22" fillId="19" borderId="0" xfId="0" applyNumberFormat="1" applyFont="1" applyFill="1"/>
    <xf numFmtId="3" fontId="22" fillId="19" borderId="0" xfId="0" applyNumberFormat="1" applyFont="1" applyFill="1" applyAlignment="1">
      <alignment horizontal="left"/>
    </xf>
    <xf numFmtId="0" fontId="22" fillId="19" borderId="0" xfId="0" applyFont="1" applyFill="1"/>
    <xf numFmtId="3" fontId="22" fillId="0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0" xfId="0" applyFont="1" applyBorder="1"/>
    <xf numFmtId="3" fontId="21" fillId="0" borderId="0" xfId="0" applyNumberFormat="1" applyFont="1" applyFill="1" applyBorder="1"/>
    <xf numFmtId="0" fontId="22" fillId="0" borderId="12" xfId="0" applyFont="1" applyFill="1" applyBorder="1" applyAlignment="1">
      <alignment horizontal="left"/>
    </xf>
    <xf numFmtId="167" fontId="22" fillId="0" borderId="12" xfId="0" applyNumberFormat="1" applyFont="1" applyFill="1" applyBorder="1"/>
    <xf numFmtId="0" fontId="24" fillId="0" borderId="22" xfId="0" applyFont="1" applyBorder="1"/>
    <xf numFmtId="3" fontId="21" fillId="0" borderId="22" xfId="0" applyNumberFormat="1" applyFont="1" applyFill="1" applyBorder="1"/>
    <xf numFmtId="0" fontId="24" fillId="0" borderId="22" xfId="0" applyFont="1" applyFill="1" applyBorder="1"/>
    <xf numFmtId="3" fontId="22" fillId="0" borderId="12" xfId="0" applyNumberFormat="1" applyFont="1" applyFill="1" applyBorder="1" applyAlignment="1">
      <alignment horizontal="left" wrapText="1"/>
    </xf>
    <xf numFmtId="3" fontId="22" fillId="0" borderId="12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left"/>
    </xf>
    <xf numFmtId="168" fontId="22" fillId="0" borderId="0" xfId="0" applyNumberFormat="1" applyFont="1"/>
    <xf numFmtId="0" fontId="22" fillId="0" borderId="11" xfId="0" applyFont="1" applyBorder="1"/>
    <xf numFmtId="0" fontId="24" fillId="0" borderId="0" xfId="0" applyFont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0" fontId="22" fillId="0" borderId="12" xfId="0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22" fillId="0" borderId="0" xfId="0" applyNumberFormat="1" applyFont="1" applyFill="1" applyAlignment="1">
      <alignment horizontal="right"/>
    </xf>
    <xf numFmtId="3" fontId="22" fillId="0" borderId="0" xfId="0" applyNumberFormat="1" applyFont="1" applyFill="1" applyBorder="1" applyAlignment="1">
      <alignment horizontal="right" vertical="top"/>
    </xf>
    <xf numFmtId="0" fontId="22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3" fontId="22" fillId="19" borderId="0" xfId="0" applyNumberFormat="1" applyFont="1" applyFill="1" applyAlignment="1">
      <alignment horizontal="left" wrapText="1"/>
    </xf>
    <xf numFmtId="3" fontId="22" fillId="19" borderId="0" xfId="0" applyNumberFormat="1" applyFont="1" applyFill="1" applyAlignment="1">
      <alignment wrapText="1"/>
    </xf>
    <xf numFmtId="4" fontId="22" fillId="19" borderId="0" xfId="39" applyNumberFormat="1" applyFont="1" applyFill="1" applyAlignment="1">
      <alignment wrapText="1"/>
    </xf>
    <xf numFmtId="0" fontId="27" fillId="0" borderId="0" xfId="0" applyFont="1"/>
    <xf numFmtId="3" fontId="27" fillId="0" borderId="0" xfId="0" applyNumberFormat="1" applyFont="1" applyFill="1" applyBorder="1"/>
    <xf numFmtId="0" fontId="27" fillId="0" borderId="0" xfId="0" applyFont="1" applyFill="1" applyAlignment="1">
      <alignment horizontal="left"/>
    </xf>
    <xf numFmtId="167" fontId="27" fillId="0" borderId="0" xfId="0" applyNumberFormat="1" applyFont="1" applyFill="1" applyBorder="1"/>
    <xf numFmtId="3" fontId="30" fillId="0" borderId="0" xfId="0" applyNumberFormat="1" applyFont="1" applyFill="1" applyBorder="1"/>
    <xf numFmtId="0" fontId="27" fillId="0" borderId="0" xfId="0" applyFont="1" applyFill="1" applyAlignment="1">
      <alignment horizontal="center"/>
    </xf>
    <xf numFmtId="0" fontId="22" fillId="0" borderId="0" xfId="0" applyFont="1" applyBorder="1"/>
    <xf numFmtId="0" fontId="21" fillId="0" borderId="20" xfId="0" applyFont="1" applyBorder="1" applyAlignment="1">
      <alignment vertical="center"/>
    </xf>
    <xf numFmtId="169" fontId="21" fillId="0" borderId="20" xfId="0" applyNumberFormat="1" applyFont="1" applyBorder="1" applyAlignment="1">
      <alignment vertical="center"/>
    </xf>
    <xf numFmtId="168" fontId="22" fillId="0" borderId="23" xfId="0" applyNumberFormat="1" applyFont="1" applyFill="1" applyBorder="1" applyAlignment="1">
      <alignment horizontal="left"/>
    </xf>
    <xf numFmtId="168" fontId="22" fillId="0" borderId="10" xfId="0" applyNumberFormat="1" applyFont="1" applyFill="1" applyBorder="1" applyAlignment="1">
      <alignment horizontal="right"/>
    </xf>
    <xf numFmtId="168" fontId="22" fillId="0" borderId="23" xfId="0" applyNumberFormat="1" applyFont="1" applyFill="1" applyBorder="1" applyAlignment="1">
      <alignment horizontal="right"/>
    </xf>
    <xf numFmtId="0" fontId="22" fillId="0" borderId="20" xfId="0" applyFont="1" applyFill="1" applyBorder="1"/>
    <xf numFmtId="168" fontId="22" fillId="0" borderId="24" xfId="0" applyNumberFormat="1" applyFont="1" applyFill="1" applyBorder="1" applyAlignment="1">
      <alignment horizontal="left"/>
    </xf>
    <xf numFmtId="0" fontId="27" fillId="0" borderId="0" xfId="0" applyFont="1" applyBorder="1"/>
    <xf numFmtId="168" fontId="22" fillId="0" borderId="0" xfId="0" applyNumberFormat="1" applyFont="1" applyFill="1" applyBorder="1" applyAlignment="1">
      <alignment horizontal="right"/>
    </xf>
    <xf numFmtId="0" fontId="22" fillId="0" borderId="10" xfId="0" applyFont="1" applyBorder="1"/>
    <xf numFmtId="0" fontId="21" fillId="0" borderId="20" xfId="0" applyFont="1" applyBorder="1"/>
    <xf numFmtId="0" fontId="22" fillId="0" borderId="27" xfId="0" applyFont="1" applyBorder="1"/>
    <xf numFmtId="169" fontId="21" fillId="0" borderId="0" xfId="0" applyNumberFormat="1" applyFont="1" applyBorder="1" applyAlignment="1">
      <alignment vertical="center"/>
    </xf>
    <xf numFmtId="168" fontId="22" fillId="0" borderId="0" xfId="0" applyNumberFormat="1" applyFont="1" applyFill="1" applyBorder="1" applyAlignment="1">
      <alignment horizontal="left"/>
    </xf>
    <xf numFmtId="170" fontId="22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wrapText="1"/>
    </xf>
    <xf numFmtId="0" fontId="22" fillId="0" borderId="0" xfId="0" applyFont="1" applyBorder="1" applyAlignment="1"/>
    <xf numFmtId="0" fontId="22" fillId="0" borderId="0" xfId="0" applyFont="1" applyAlignment="1"/>
    <xf numFmtId="0" fontId="24" fillId="0" borderId="22" xfId="0" applyFont="1" applyFill="1" applyBorder="1" applyAlignment="1"/>
    <xf numFmtId="0" fontId="27" fillId="0" borderId="0" xfId="0" applyFont="1" applyAlignment="1"/>
    <xf numFmtId="0" fontId="22" fillId="0" borderId="16" xfId="0" applyFont="1" applyBorder="1" applyAlignment="1">
      <alignment wrapText="1"/>
    </xf>
    <xf numFmtId="0" fontId="22" fillId="0" borderId="26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19" xfId="0" applyFont="1" applyBorder="1" applyAlignment="1">
      <alignment horizontal="left" wrapText="1"/>
    </xf>
    <xf numFmtId="0" fontId="22" fillId="0" borderId="27" xfId="0" applyFont="1" applyFill="1" applyBorder="1" applyAlignment="1"/>
    <xf numFmtId="0" fontId="27" fillId="0" borderId="27" xfId="0" applyFont="1" applyFill="1" applyBorder="1"/>
    <xf numFmtId="0" fontId="31" fillId="0" borderId="0" xfId="0" applyFont="1"/>
    <xf numFmtId="0" fontId="30" fillId="0" borderId="20" xfId="0" applyFont="1" applyBorder="1" applyAlignment="1">
      <alignment vertical="center"/>
    </xf>
    <xf numFmtId="0" fontId="27" fillId="0" borderId="20" xfId="0" applyFont="1" applyBorder="1"/>
    <xf numFmtId="0" fontId="27" fillId="0" borderId="0" xfId="0" applyFont="1" applyAlignment="1">
      <alignment horizontal="center"/>
    </xf>
    <xf numFmtId="0" fontId="22" fillId="0" borderId="25" xfId="0" applyFont="1" applyBorder="1" applyAlignment="1">
      <alignment horizontal="left"/>
    </xf>
    <xf numFmtId="168" fontId="22" fillId="0" borderId="20" xfId="0" applyNumberFormat="1" applyFont="1" applyFill="1" applyBorder="1" applyAlignment="1">
      <alignment horizontal="left"/>
    </xf>
    <xf numFmtId="0" fontId="27" fillId="0" borderId="26" xfId="0" applyFont="1" applyFill="1" applyBorder="1" applyAlignment="1"/>
    <xf numFmtId="0" fontId="27" fillId="0" borderId="26" xfId="0" applyFont="1" applyFill="1" applyBorder="1"/>
    <xf numFmtId="0" fontId="22" fillId="0" borderId="20" xfId="0" applyFont="1" applyBorder="1" applyAlignment="1"/>
    <xf numFmtId="0" fontId="21" fillId="0" borderId="0" xfId="0" applyFont="1" applyAlignment="1">
      <alignment horizontal="right"/>
    </xf>
    <xf numFmtId="0" fontId="22" fillId="0" borderId="18" xfId="0" applyFont="1" applyFill="1" applyBorder="1" applyAlignment="1">
      <alignment horizontal="right"/>
    </xf>
    <xf numFmtId="3" fontId="22" fillId="0" borderId="18" xfId="0" applyNumberFormat="1" applyFont="1" applyFill="1" applyBorder="1" applyAlignment="1">
      <alignment horizontal="right"/>
    </xf>
    <xf numFmtId="0" fontId="22" fillId="0" borderId="18" xfId="0" applyFont="1" applyBorder="1" applyAlignment="1"/>
    <xf numFmtId="0" fontId="22" fillId="0" borderId="0" xfId="0" applyFont="1" applyFill="1" applyBorder="1" applyAlignment="1"/>
    <xf numFmtId="3" fontId="20" fillId="0" borderId="0" xfId="0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>
      <alignment horizontal="right" wrapText="1"/>
    </xf>
    <xf numFmtId="171" fontId="22" fillId="0" borderId="20" xfId="0" applyNumberFormat="1" applyFont="1" applyBorder="1" applyAlignment="1">
      <alignment horizontal="right"/>
    </xf>
    <xf numFmtId="168" fontId="22" fillId="0" borderId="12" xfId="0" applyNumberFormat="1" applyFont="1" applyFill="1" applyBorder="1" applyAlignment="1">
      <alignment horizontal="left"/>
    </xf>
    <xf numFmtId="168" fontId="22" fillId="0" borderId="27" xfId="0" applyNumberFormat="1" applyFont="1" applyFill="1" applyBorder="1" applyAlignment="1"/>
    <xf numFmtId="0" fontId="22" fillId="0" borderId="0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21" fillId="0" borderId="12" xfId="0" applyFont="1" applyBorder="1"/>
    <xf numFmtId="0" fontId="21" fillId="0" borderId="12" xfId="0" applyFont="1" applyBorder="1" applyAlignment="1"/>
    <xf numFmtId="0" fontId="27" fillId="0" borderId="0" xfId="0" applyFont="1" applyFill="1" applyAlignment="1">
      <alignment horizontal="center" wrapText="1"/>
    </xf>
    <xf numFmtId="0" fontId="21" fillId="0" borderId="0" xfId="0" applyFont="1" applyFill="1" applyBorder="1" applyAlignment="1"/>
    <xf numFmtId="0" fontId="22" fillId="0" borderId="18" xfId="0" applyFont="1" applyBorder="1"/>
    <xf numFmtId="0" fontId="22" fillId="0" borderId="20" xfId="0" applyFont="1" applyFill="1" applyBorder="1" applyAlignment="1">
      <alignment horizontal="left"/>
    </xf>
    <xf numFmtId="3" fontId="22" fillId="0" borderId="20" xfId="0" applyNumberFormat="1" applyFont="1" applyFill="1" applyBorder="1"/>
    <xf numFmtId="168" fontId="27" fillId="0" borderId="0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2" fillId="21" borderId="0" xfId="0" applyFont="1" applyFill="1" applyAlignment="1">
      <alignment horizontal="center"/>
    </xf>
    <xf numFmtId="0" fontId="22" fillId="21" borderId="0" xfId="0" applyFont="1" applyFill="1" applyAlignment="1">
      <alignment horizontal="left" wrapText="1"/>
    </xf>
    <xf numFmtId="0" fontId="22" fillId="21" borderId="0" xfId="0" applyFont="1" applyFill="1" applyAlignment="1">
      <alignment horizontal="left" vertical="top" wrapText="1"/>
    </xf>
    <xf numFmtId="168" fontId="22" fillId="21" borderId="0" xfId="0" applyNumberFormat="1" applyFont="1" applyFill="1" applyBorder="1" applyAlignment="1">
      <alignment horizontal="left"/>
    </xf>
    <xf numFmtId="0" fontId="22" fillId="21" borderId="0" xfId="0" applyFont="1" applyFill="1" applyAlignment="1">
      <alignment horizontal="left"/>
    </xf>
    <xf numFmtId="168" fontId="27" fillId="0" borderId="28" xfId="0" applyNumberFormat="1" applyFont="1" applyFill="1" applyBorder="1" applyAlignment="1">
      <alignment horizontal="left"/>
    </xf>
    <xf numFmtId="168" fontId="22" fillId="0" borderId="32" xfId="0" applyNumberFormat="1" applyFont="1" applyFill="1" applyBorder="1" applyAlignment="1">
      <alignment horizontal="left"/>
    </xf>
    <xf numFmtId="0" fontId="22" fillId="0" borderId="32" xfId="0" applyFont="1" applyBorder="1"/>
    <xf numFmtId="0" fontId="22" fillId="0" borderId="30" xfId="0" applyFont="1" applyBorder="1"/>
    <xf numFmtId="0" fontId="22" fillId="0" borderId="29" xfId="0" applyFont="1" applyBorder="1" applyAlignment="1">
      <alignment horizontal="center"/>
    </xf>
    <xf numFmtId="0" fontId="21" fillId="0" borderId="33" xfId="0" applyFont="1" applyFill="1" applyBorder="1" applyAlignment="1">
      <alignment horizontal="left"/>
    </xf>
    <xf numFmtId="0" fontId="21" fillId="0" borderId="31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8" fontId="22" fillId="0" borderId="0" xfId="0" applyNumberFormat="1" applyFont="1" applyFill="1" applyBorder="1" applyAlignment="1">
      <alignment horizontal="center"/>
    </xf>
    <xf numFmtId="0" fontId="21" fillId="0" borderId="0" xfId="0" applyNumberFormat="1" applyFont="1" applyAlignment="1">
      <alignment horizontal="left"/>
    </xf>
    <xf numFmtId="172" fontId="22" fillId="0" borderId="16" xfId="47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21" borderId="0" xfId="0" applyNumberFormat="1" applyFont="1" applyFill="1" applyAlignment="1">
      <alignment horizontal="center"/>
    </xf>
    <xf numFmtId="168" fontId="22" fillId="0" borderId="24" xfId="0" applyNumberFormat="1" applyFont="1" applyFill="1" applyBorder="1" applyAlignment="1">
      <alignment horizontal="right"/>
    </xf>
    <xf numFmtId="0" fontId="21" fillId="0" borderId="18" xfId="0" applyFont="1" applyFill="1" applyBorder="1" applyAlignment="1"/>
    <xf numFmtId="0" fontId="22" fillId="0" borderId="18" xfId="0" applyFont="1" applyFill="1" applyBorder="1" applyAlignment="1">
      <alignment horizontal="right" vertical="center"/>
    </xf>
    <xf numFmtId="3" fontId="22" fillId="0" borderId="18" xfId="0" applyNumberFormat="1" applyFont="1" applyFill="1" applyBorder="1" applyAlignment="1">
      <alignment horizontal="right" vertical="center"/>
    </xf>
    <xf numFmtId="0" fontId="22" fillId="0" borderId="16" xfId="0" applyFont="1" applyFill="1" applyBorder="1"/>
    <xf numFmtId="170" fontId="22" fillId="0" borderId="16" xfId="0" applyNumberFormat="1" applyFont="1" applyFill="1" applyBorder="1" applyAlignment="1">
      <alignment horizontal="right"/>
    </xf>
    <xf numFmtId="168" fontId="22" fillId="0" borderId="34" xfId="0" applyNumberFormat="1" applyFont="1" applyFill="1" applyBorder="1" applyAlignment="1">
      <alignment horizontal="left"/>
    </xf>
    <xf numFmtId="9" fontId="22" fillId="0" borderId="34" xfId="39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9" fillId="0" borderId="0" xfId="0" applyFont="1" applyAlignment="1"/>
    <xf numFmtId="0" fontId="3" fillId="0" borderId="0" xfId="0" applyFont="1"/>
    <xf numFmtId="0" fontId="34" fillId="0" borderId="0" xfId="0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/>
    </xf>
    <xf numFmtId="0" fontId="39" fillId="18" borderId="0" xfId="0" applyFont="1" applyFill="1"/>
    <xf numFmtId="0" fontId="39" fillId="22" borderId="0" xfId="0" applyFont="1" applyFill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21" fillId="0" borderId="18" xfId="0" applyFont="1" applyFill="1" applyBorder="1"/>
    <xf numFmtId="0" fontId="21" fillId="0" borderId="12" xfId="0" applyFont="1" applyFill="1" applyBorder="1" applyAlignment="1">
      <alignment horizontal="right" wrapText="1"/>
    </xf>
    <xf numFmtId="0" fontId="22" fillId="0" borderId="16" xfId="0" applyFont="1" applyBorder="1" applyAlignment="1">
      <alignment horizontal="left" vertical="top" wrapText="1"/>
    </xf>
    <xf numFmtId="172" fontId="22" fillId="0" borderId="18" xfId="47" applyNumberFormat="1" applyFont="1" applyFill="1" applyBorder="1" applyAlignment="1"/>
    <xf numFmtId="172" fontId="22" fillId="0" borderId="16" xfId="47" applyNumberFormat="1" applyFont="1" applyBorder="1" applyAlignment="1"/>
    <xf numFmtId="172" fontId="22" fillId="0" borderId="26" xfId="47" applyNumberFormat="1" applyFont="1" applyBorder="1" applyAlignment="1"/>
    <xf numFmtId="172" fontId="22" fillId="0" borderId="27" xfId="47" applyNumberFormat="1" applyFont="1" applyBorder="1" applyAlignment="1"/>
    <xf numFmtId="172" fontId="22" fillId="0" borderId="19" xfId="47" applyNumberFormat="1" applyFont="1" applyBorder="1" applyAlignment="1"/>
    <xf numFmtId="3" fontId="22" fillId="0" borderId="26" xfId="0" applyNumberFormat="1" applyFont="1" applyBorder="1" applyAlignment="1">
      <alignment horizontal="right"/>
    </xf>
    <xf numFmtId="3" fontId="22" fillId="0" borderId="27" xfId="0" applyNumberFormat="1" applyFont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3" fontId="22" fillId="0" borderId="0" xfId="0" applyNumberFormat="1" applyFont="1" applyFill="1" applyAlignment="1">
      <alignment vertical="top"/>
    </xf>
    <xf numFmtId="3" fontId="22" fillId="0" borderId="0" xfId="0" applyNumberFormat="1" applyFont="1" applyBorder="1" applyAlignment="1">
      <alignment vertical="top"/>
    </xf>
    <xf numFmtId="165" fontId="22" fillId="0" borderId="0" xfId="0" applyNumberFormat="1" applyFont="1" applyBorder="1" applyAlignment="1">
      <alignment vertical="top"/>
    </xf>
    <xf numFmtId="4" fontId="22" fillId="0" borderId="0" xfId="0" applyNumberFormat="1" applyFont="1" applyFill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3" fontId="22" fillId="0" borderId="0" xfId="0" applyNumberFormat="1" applyFont="1" applyFill="1" applyBorder="1" applyAlignment="1">
      <alignment vertical="top"/>
    </xf>
    <xf numFmtId="165" fontId="22" fillId="0" borderId="0" xfId="0" applyNumberFormat="1" applyFont="1" applyBorder="1" applyAlignment="1">
      <alignment horizontal="right"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/>
    </xf>
    <xf numFmtId="3" fontId="21" fillId="0" borderId="0" xfId="0" applyNumberFormat="1" applyFont="1" applyBorder="1" applyAlignment="1">
      <alignment horizontal="right" vertical="top"/>
    </xf>
    <xf numFmtId="3" fontId="22" fillId="0" borderId="0" xfId="0" applyNumberFormat="1" applyFont="1" applyFill="1" applyAlignment="1">
      <alignment horizontal="right" vertical="top" wrapText="1"/>
    </xf>
    <xf numFmtId="3" fontId="22" fillId="19" borderId="0" xfId="0" applyNumberFormat="1" applyFont="1" applyFill="1" applyAlignment="1">
      <alignment horizontal="right" wrapText="1"/>
    </xf>
    <xf numFmtId="0" fontId="41" fillId="0" borderId="0" xfId="0" applyFont="1" applyAlignment="1">
      <alignment vertical="center"/>
    </xf>
    <xf numFmtId="0" fontId="40" fillId="0" borderId="0" xfId="48" applyFont="1" applyAlignment="1"/>
    <xf numFmtId="0" fontId="45" fillId="0" borderId="0" xfId="0" applyFont="1" applyAlignment="1">
      <alignment vertical="center"/>
    </xf>
    <xf numFmtId="2" fontId="22" fillId="0" borderId="0" xfId="39" applyNumberFormat="1" applyFont="1" applyBorder="1" applyAlignment="1">
      <alignment horizontal="right" vertical="top" wrapText="1"/>
    </xf>
    <xf numFmtId="2" fontId="22" fillId="0" borderId="0" xfId="39" applyNumberFormat="1" applyFont="1" applyBorder="1" applyAlignment="1">
      <alignment horizontal="right" vertical="top"/>
    </xf>
    <xf numFmtId="2" fontId="21" fillId="0" borderId="0" xfId="39" applyNumberFormat="1" applyFont="1" applyBorder="1" applyAlignment="1">
      <alignment horizontal="right" vertical="top"/>
    </xf>
    <xf numFmtId="2" fontId="21" fillId="0" borderId="0" xfId="0" applyNumberFormat="1" applyFont="1"/>
    <xf numFmtId="2" fontId="22" fillId="0" borderId="0" xfId="0" applyNumberFormat="1" applyFont="1" applyBorder="1" applyAlignment="1">
      <alignment horizontal="right" vertical="top" wrapText="1"/>
    </xf>
    <xf numFmtId="2" fontId="22" fillId="0" borderId="0" xfId="0" applyNumberFormat="1" applyFont="1" applyBorder="1" applyAlignment="1">
      <alignment horizontal="right" vertical="top"/>
    </xf>
    <xf numFmtId="2" fontId="21" fillId="0" borderId="0" xfId="0" applyNumberFormat="1" applyFont="1" applyBorder="1" applyAlignment="1">
      <alignment horizontal="right" vertical="top"/>
    </xf>
    <xf numFmtId="3" fontId="21" fillId="0" borderId="0" xfId="0" applyNumberFormat="1" applyFont="1" applyAlignment="1">
      <alignment horizontal="right" vertical="top"/>
    </xf>
    <xf numFmtId="2" fontId="22" fillId="0" borderId="0" xfId="39" applyNumberFormat="1" applyFont="1" applyFill="1" applyAlignment="1">
      <alignment horizontal="right" vertical="top" wrapText="1"/>
    </xf>
    <xf numFmtId="2" fontId="22" fillId="0" borderId="0" xfId="0" applyNumberFormat="1" applyFont="1" applyFill="1" applyAlignment="1">
      <alignment horizontal="right" vertical="top" wrapText="1"/>
    </xf>
    <xf numFmtId="3" fontId="22" fillId="0" borderId="0" xfId="0" applyNumberFormat="1" applyFont="1" applyAlignment="1">
      <alignment horizontal="right" vertical="top" wrapText="1"/>
    </xf>
    <xf numFmtId="2" fontId="22" fillId="0" borderId="0" xfId="0" applyNumberFormat="1" applyFont="1" applyAlignment="1">
      <alignment horizontal="right" vertical="top" wrapText="1"/>
    </xf>
    <xf numFmtId="3" fontId="22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 vertical="top"/>
    </xf>
    <xf numFmtId="2" fontId="21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168" fontId="22" fillId="0" borderId="20" xfId="0" applyNumberFormat="1" applyFont="1" applyBorder="1" applyAlignment="1">
      <alignment horizontal="right"/>
    </xf>
    <xf numFmtId="0" fontId="22" fillId="0" borderId="12" xfId="0" applyFont="1" applyBorder="1" applyAlignment="1">
      <alignment horizontal="left"/>
    </xf>
    <xf numFmtId="168" fontId="22" fillId="0" borderId="12" xfId="0" applyNumberFormat="1" applyFont="1" applyFill="1" applyBorder="1" applyAlignment="1">
      <alignment horizontal="right"/>
    </xf>
    <xf numFmtId="0" fontId="22" fillId="0" borderId="12" xfId="0" applyFont="1" applyFill="1" applyBorder="1"/>
    <xf numFmtId="170" fontId="22" fillId="0" borderId="12" xfId="0" applyNumberFormat="1" applyFont="1" applyFill="1" applyBorder="1" applyAlignment="1">
      <alignment horizontal="right"/>
    </xf>
    <xf numFmtId="168" fontId="22" fillId="0" borderId="19" xfId="0" applyNumberFormat="1" applyFont="1" applyFill="1" applyBorder="1" applyAlignment="1">
      <alignment horizontal="left"/>
    </xf>
    <xf numFmtId="9" fontId="22" fillId="0" borderId="19" xfId="39" applyFont="1" applyFill="1" applyBorder="1" applyAlignment="1">
      <alignment horizontal="right"/>
    </xf>
    <xf numFmtId="0" fontId="22" fillId="0" borderId="26" xfId="0" applyFont="1" applyFill="1" applyBorder="1" applyAlignment="1">
      <alignment horizontal="left"/>
    </xf>
    <xf numFmtId="3" fontId="22" fillId="0" borderId="26" xfId="0" applyNumberFormat="1" applyFont="1" applyBorder="1"/>
    <xf numFmtId="3" fontId="22" fillId="0" borderId="25" xfId="0" applyNumberFormat="1" applyFont="1" applyBorder="1"/>
    <xf numFmtId="0" fontId="22" fillId="0" borderId="27" xfId="0" applyFont="1" applyFill="1" applyBorder="1" applyAlignment="1">
      <alignment horizontal="left"/>
    </xf>
    <xf numFmtId="3" fontId="22" fillId="0" borderId="27" xfId="0" applyNumberFormat="1" applyFont="1" applyFill="1" applyBorder="1"/>
    <xf numFmtId="4" fontId="22" fillId="0" borderId="27" xfId="0" applyNumberFormat="1" applyFont="1" applyFill="1" applyBorder="1"/>
    <xf numFmtId="0" fontId="28" fillId="0" borderId="25" xfId="0" applyFont="1" applyFill="1" applyBorder="1"/>
    <xf numFmtId="3" fontId="22" fillId="0" borderId="27" xfId="0" applyNumberFormat="1" applyFont="1" applyBorder="1"/>
    <xf numFmtId="0" fontId="22" fillId="0" borderId="0" xfId="0" applyFont="1" applyFill="1" applyBorder="1" applyAlignment="1">
      <alignment horizontal="right" vertical="center"/>
    </xf>
    <xf numFmtId="0" fontId="22" fillId="19" borderId="0" xfId="0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Fill="1" applyAlignment="1">
      <alignment horizontal="left" vertical="top"/>
    </xf>
    <xf numFmtId="49" fontId="22" fillId="0" borderId="0" xfId="0" applyNumberFormat="1" applyFont="1" applyFill="1" applyAlignment="1">
      <alignment vertical="top"/>
    </xf>
    <xf numFmtId="49" fontId="22" fillId="0" borderId="0" xfId="0" applyNumberFormat="1" applyFont="1" applyBorder="1" applyAlignment="1">
      <alignment horizontal="left" vertical="top"/>
    </xf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Fill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right"/>
    </xf>
    <xf numFmtId="3" fontId="20" fillId="0" borderId="0" xfId="0" applyNumberFormat="1" applyFont="1" applyFill="1" applyBorder="1" applyAlignment="1"/>
    <xf numFmtId="0" fontId="40" fillId="0" borderId="0" xfId="48" applyFont="1" applyAlignment="1">
      <alignment horizontal="left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right" wrapText="1"/>
    </xf>
    <xf numFmtId="3" fontId="22" fillId="0" borderId="0" xfId="0" applyNumberFormat="1" applyFont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0" fontId="21" fillId="0" borderId="0" xfId="0" applyNumberFormat="1" applyFont="1" applyAlignment="1">
      <alignment horizontal="left"/>
    </xf>
    <xf numFmtId="3" fontId="20" fillId="0" borderId="0" xfId="0" applyNumberFormat="1" applyFont="1" applyFill="1" applyAlignment="1">
      <alignment horizontal="left" wrapText="1"/>
    </xf>
    <xf numFmtId="3" fontId="22" fillId="0" borderId="21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22" fillId="0" borderId="20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3" fontId="20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7000000}"/>
    <cellStyle name="Normal 2 2" xfId="45" xr:uid="{00000000-0005-0000-0000-000028000000}"/>
    <cellStyle name="Normal 3" xfId="46" xr:uid="{00000000-0005-0000-0000-000029000000}"/>
    <cellStyle name="Normal 8" xfId="43" xr:uid="{00000000-0005-0000-0000-00002A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llocations\Grant%20allocations\2018-19\Teaching\Grant%20tables\Templates\Spring%202018\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workbookViewId="0"/>
  </sheetViews>
  <sheetFormatPr defaultColWidth="9.1796875" defaultRowHeight="12.5" x14ac:dyDescent="0.25"/>
  <cols>
    <col min="1" max="10" width="9.1796875" style="196"/>
    <col min="11" max="11" width="25.26953125" style="196" customWidth="1"/>
    <col min="12" max="18" width="9.1796875" style="196"/>
    <col min="19" max="20" width="9.1796875" style="196" hidden="1" customWidth="1"/>
    <col min="21" max="16384" width="9.1796875" style="196"/>
  </cols>
  <sheetData>
    <row r="2" spans="1:20" ht="124.5" customHeight="1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6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65">
      <c r="A4" s="285" t="str">
        <f>INSTNAME</f>
        <v>Buckinghamshire New University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2.5" x14ac:dyDescent="0.65">
      <c r="A5" s="284">
        <f>UKPRN</f>
        <v>10000975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5" x14ac:dyDescent="0.3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35">
      <c r="A8" s="200"/>
    </row>
    <row r="9" spans="1:20" s="201" customFormat="1" ht="15" customHeight="1" x14ac:dyDescent="0.35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35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35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35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35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35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.5" x14ac:dyDescent="0.35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14:I14" location="Table_F!A1" display="Table F: 2018-19 HEIF formula parameters" xr:uid="{00000000-0004-0000-0000-000004000000}"/>
    <hyperlink ref="A9:I9" location="Table_A!A1" display="Table A: 2018-19 Summary of allocation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9"/>
  <sheetViews>
    <sheetView showGridLines="0" zoomScaleNormal="100" workbookViewId="0"/>
  </sheetViews>
  <sheetFormatPr defaultColWidth="9.1796875" defaultRowHeight="12.5" x14ac:dyDescent="0.25"/>
  <cols>
    <col min="1" max="1" width="16.453125" style="196" customWidth="1"/>
    <col min="2" max="2" width="15.1796875" style="196" customWidth="1"/>
    <col min="3" max="3" width="21.453125" style="196" customWidth="1"/>
    <col min="4" max="4" width="14.26953125" style="196" customWidth="1"/>
    <col min="5" max="5" width="13.26953125" style="196" customWidth="1"/>
    <col min="6" max="6" width="14.453125" style="196" customWidth="1"/>
    <col min="7" max="7" width="8.453125" style="196" customWidth="1"/>
    <col min="8" max="8" width="10.453125" style="196" customWidth="1"/>
    <col min="9" max="9" width="10.81640625" style="196" customWidth="1"/>
    <col min="10" max="10" width="18.7265625" style="196" hidden="1" customWidth="1"/>
    <col min="11" max="12" width="9.1796875" style="196" hidden="1" customWidth="1"/>
    <col min="13" max="13" width="11.26953125" style="196" hidden="1" customWidth="1"/>
    <col min="14" max="14" width="14.54296875" style="196" hidden="1" customWidth="1"/>
    <col min="15" max="15" width="11.54296875" style="196" bestFit="1" customWidth="1"/>
    <col min="16" max="16384" width="9.1796875" style="196"/>
  </cols>
  <sheetData>
    <row r="2" spans="1:15" ht="15.5" x14ac:dyDescent="0.3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3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3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3">
      <c r="A5" s="194" t="s">
        <v>56</v>
      </c>
      <c r="B5" s="96">
        <v>10000975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3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3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3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3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3">
      <c r="A10" s="7" t="s">
        <v>1</v>
      </c>
      <c r="B10" s="7"/>
      <c r="C10" s="7"/>
      <c r="D10" s="13" t="s">
        <v>20</v>
      </c>
      <c r="E10" s="89"/>
      <c r="F10" s="89">
        <v>205558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3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3">
      <c r="A12" s="28"/>
      <c r="B12" s="186"/>
      <c r="C12" s="186"/>
      <c r="D12" s="186" t="s">
        <v>111</v>
      </c>
      <c r="E12" s="187">
        <f>QR_TOT</f>
        <v>205558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205558</v>
      </c>
    </row>
    <row r="13" spans="1:15" ht="14.25" customHeight="1" x14ac:dyDescent="0.3">
      <c r="A13" s="28"/>
      <c r="B13" s="267"/>
      <c r="C13" s="267"/>
      <c r="D13" s="267" t="s">
        <v>191</v>
      </c>
      <c r="E13" s="95"/>
      <c r="F13" s="20">
        <v>12828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3">
      <c r="A14" s="7"/>
      <c r="B14" s="7"/>
      <c r="C14" s="7"/>
      <c r="D14" s="13" t="s">
        <v>21</v>
      </c>
      <c r="E14" s="89"/>
      <c r="F14" s="89">
        <v>0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3">
      <c r="A15" s="7"/>
      <c r="B15" s="7"/>
      <c r="C15" s="7"/>
      <c r="D15" s="13" t="s">
        <v>22</v>
      </c>
      <c r="E15" s="89"/>
      <c r="F15" s="89">
        <v>1323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3">
      <c r="A16" s="7"/>
      <c r="B16" s="7"/>
      <c r="C16" s="7"/>
      <c r="D16" s="13" t="s">
        <v>109</v>
      </c>
      <c r="E16" s="89"/>
      <c r="F16" s="89">
        <v>22257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3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3">
      <c r="A18" s="2"/>
      <c r="B18" s="2"/>
      <c r="C18" s="2"/>
      <c r="D18" s="15" t="s">
        <v>59</v>
      </c>
      <c r="E18" s="89"/>
      <c r="F18" s="89">
        <v>241966</v>
      </c>
      <c r="G18" s="14"/>
      <c r="H18" s="14"/>
      <c r="J18" s="268" t="s">
        <v>78</v>
      </c>
    </row>
    <row r="19" spans="1:14" ht="13.5" x14ac:dyDescent="0.3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3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3">
      <c r="A21" s="2" t="s">
        <v>118</v>
      </c>
      <c r="B21" s="2"/>
      <c r="C21" s="2"/>
      <c r="D21" s="13" t="s">
        <v>119</v>
      </c>
      <c r="E21" s="89"/>
      <c r="F21" s="89">
        <v>313433</v>
      </c>
      <c r="G21" s="14"/>
      <c r="H21" s="14"/>
      <c r="J21" s="62" t="s">
        <v>163</v>
      </c>
    </row>
    <row r="22" spans="1:14" s="3" customFormat="1" ht="13.5" x14ac:dyDescent="0.3">
      <c r="A22" s="2"/>
      <c r="B22" s="2"/>
      <c r="C22" s="208"/>
      <c r="D22" s="143" t="s">
        <v>160</v>
      </c>
      <c r="E22" s="144">
        <f>HEIF_MAIN*(50/203)</f>
        <v>77200.246305418725</v>
      </c>
      <c r="G22" s="14"/>
      <c r="H22" s="14"/>
      <c r="M22" s="61"/>
      <c r="N22" s="61"/>
    </row>
    <row r="23" spans="1:14" s="3" customFormat="1" ht="13.5" x14ac:dyDescent="0.3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3">
      <c r="A24" s="2"/>
      <c r="B24" s="2"/>
      <c r="C24" s="2"/>
      <c r="D24" s="15" t="s">
        <v>120</v>
      </c>
      <c r="E24" s="89"/>
      <c r="F24" s="89">
        <v>313433</v>
      </c>
      <c r="G24" s="14"/>
      <c r="H24" s="14"/>
      <c r="J24" s="62" t="s">
        <v>112</v>
      </c>
    </row>
    <row r="25" spans="1:14" ht="13.5" x14ac:dyDescent="0.3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3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5" x14ac:dyDescent="0.35">
      <c r="A27" s="1" t="s">
        <v>10</v>
      </c>
      <c r="B27" s="1"/>
      <c r="C27" s="1"/>
      <c r="D27" s="6"/>
      <c r="E27" s="88"/>
      <c r="F27" s="88">
        <v>555399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" thickBot="1" x14ac:dyDescent="0.4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3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3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3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3">
      <c r="D32" s="10"/>
      <c r="E32" s="10"/>
      <c r="F32" s="19"/>
      <c r="G32" s="17"/>
      <c r="H32" s="17"/>
      <c r="J32" s="61"/>
    </row>
    <row r="33" spans="1:14" s="3" customFormat="1" ht="24" customHeight="1" x14ac:dyDescent="0.3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3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3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3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3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3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3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Z227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12.453125" style="274" customWidth="1"/>
    <col min="2" max="2" width="3.81640625" style="275" customWidth="1"/>
    <col min="3" max="3" width="2.7265625" style="275" customWidth="1"/>
    <col min="4" max="4" width="50.1796875" style="274" customWidth="1"/>
    <col min="5" max="5" width="15.54296875" style="274" customWidth="1"/>
    <col min="6" max="10" width="8.81640625" style="5" customWidth="1"/>
    <col min="11" max="22" width="8.81640625" style="14" customWidth="1"/>
    <col min="23" max="23" width="13" style="5" customWidth="1"/>
    <col min="24" max="24" width="13" style="16" customWidth="1"/>
    <col min="25" max="25" width="13" style="5" customWidth="1"/>
    <col min="26" max="26" width="9.1796875" style="5" customWidth="1"/>
    <col min="27" max="28" width="9.1796875" style="5"/>
    <col min="29" max="29" width="9.1796875" style="5" customWidth="1"/>
    <col min="30" max="16384" width="9.1796875" style="5"/>
  </cols>
  <sheetData>
    <row r="1" spans="1:26" x14ac:dyDescent="0.3">
      <c r="A1" s="5"/>
      <c r="B1" s="287"/>
      <c r="C1" s="287"/>
      <c r="D1" s="287"/>
      <c r="E1" s="5"/>
      <c r="W1" s="16"/>
      <c r="Z1" s="14"/>
    </row>
    <row r="2" spans="1:26" ht="15.5" x14ac:dyDescent="0.3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3">
      <c r="A3" s="31"/>
      <c r="B3" s="31"/>
      <c r="C3" s="31"/>
      <c r="D3" s="5"/>
      <c r="E3" s="5"/>
      <c r="W3" s="16"/>
    </row>
    <row r="4" spans="1:26" x14ac:dyDescent="0.3">
      <c r="A4" s="194" t="s">
        <v>55</v>
      </c>
      <c r="B4" s="269" t="str">
        <f>INSTNAME</f>
        <v>Buckinghamshire New University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3">
      <c r="A5" s="194" t="s">
        <v>56</v>
      </c>
      <c r="B5" s="292">
        <f>UKPRN</f>
        <v>10000975</v>
      </c>
      <c r="C5" s="292"/>
      <c r="D5" s="292"/>
      <c r="E5" s="5"/>
      <c r="W5" s="16"/>
      <c r="Y5" s="20"/>
    </row>
    <row r="6" spans="1:26" s="14" customFormat="1" ht="15" customHeight="1" x14ac:dyDescent="0.3">
      <c r="W6" s="30"/>
      <c r="X6" s="30"/>
      <c r="Y6" s="89"/>
    </row>
    <row r="7" spans="1:26" ht="14.25" customHeight="1" x14ac:dyDescent="0.3">
      <c r="A7" s="5"/>
      <c r="B7" s="31"/>
      <c r="C7" s="31" t="s">
        <v>108</v>
      </c>
      <c r="D7" s="5"/>
      <c r="E7" s="82">
        <f>SUM(W15:W217)</f>
        <v>205558</v>
      </c>
      <c r="W7" s="16"/>
      <c r="X7" s="14"/>
      <c r="Y7" s="89"/>
      <c r="Z7" s="31"/>
    </row>
    <row r="8" spans="1:26" s="14" customFormat="1" ht="14.25" customHeight="1" x14ac:dyDescent="0.3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3">
      <c r="C9" s="31" t="s">
        <v>191</v>
      </c>
      <c r="E9" s="82">
        <f>SUM(Y15:Y217)</f>
        <v>12828</v>
      </c>
      <c r="H9" s="5"/>
      <c r="I9" s="5"/>
      <c r="J9" s="5"/>
      <c r="X9" s="5"/>
      <c r="Y9" s="89"/>
      <c r="Z9" s="33"/>
    </row>
    <row r="10" spans="1:26" x14ac:dyDescent="0.3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3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3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3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3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3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ht="27" x14ac:dyDescent="0.3">
      <c r="A16" s="270" t="s">
        <v>200</v>
      </c>
      <c r="B16" s="270">
        <v>3</v>
      </c>
      <c r="C16" s="270" t="s">
        <v>201</v>
      </c>
      <c r="D16" s="270" t="s">
        <v>202</v>
      </c>
      <c r="E16" s="270" t="s">
        <v>203</v>
      </c>
      <c r="F16" s="225">
        <v>3.1</v>
      </c>
      <c r="G16" s="225">
        <v>34.4</v>
      </c>
      <c r="H16" s="225">
        <v>34.4</v>
      </c>
      <c r="I16" s="225">
        <v>18.7</v>
      </c>
      <c r="J16" s="225">
        <v>9.4</v>
      </c>
      <c r="K16" s="226">
        <v>0.22</v>
      </c>
      <c r="L16" s="226">
        <v>2.4420000000000002</v>
      </c>
      <c r="M16" s="226">
        <v>2.4420000000000002</v>
      </c>
      <c r="N16" s="226">
        <v>1.3280000000000001</v>
      </c>
      <c r="O16" s="226">
        <v>0.66700000000000004</v>
      </c>
      <c r="P16" s="226">
        <v>2.6619999999999999</v>
      </c>
      <c r="Q16" s="226">
        <v>0.88</v>
      </c>
      <c r="R16" s="226">
        <v>2.4420000000000002</v>
      </c>
      <c r="S16" s="226">
        <v>0</v>
      </c>
      <c r="T16" s="226">
        <v>0</v>
      </c>
      <c r="U16" s="226">
        <v>0</v>
      </c>
      <c r="V16" s="226">
        <v>3.323</v>
      </c>
      <c r="W16" s="227">
        <v>44606</v>
      </c>
      <c r="X16" s="227">
        <v>0</v>
      </c>
      <c r="Y16" s="227">
        <v>2784</v>
      </c>
    </row>
    <row r="17" spans="1:25" s="50" customFormat="1" ht="27" x14ac:dyDescent="0.3">
      <c r="A17" s="270" t="s">
        <v>200</v>
      </c>
      <c r="B17" s="270">
        <v>3</v>
      </c>
      <c r="C17" s="270" t="s">
        <v>201</v>
      </c>
      <c r="D17" s="270" t="s">
        <v>202</v>
      </c>
      <c r="E17" s="270" t="s">
        <v>204</v>
      </c>
      <c r="F17" s="225">
        <v>0</v>
      </c>
      <c r="G17" s="225">
        <v>20</v>
      </c>
      <c r="H17" s="225">
        <v>80</v>
      </c>
      <c r="I17" s="225">
        <v>0</v>
      </c>
      <c r="J17" s="225">
        <v>0</v>
      </c>
      <c r="K17" s="226">
        <v>0</v>
      </c>
      <c r="L17" s="226">
        <v>1.42</v>
      </c>
      <c r="M17" s="226">
        <v>5.68</v>
      </c>
      <c r="N17" s="226">
        <v>0</v>
      </c>
      <c r="O17" s="226">
        <v>0</v>
      </c>
      <c r="P17" s="226">
        <v>1.42</v>
      </c>
      <c r="Q17" s="226">
        <v>0</v>
      </c>
      <c r="R17" s="226">
        <v>1.42</v>
      </c>
      <c r="S17" s="226">
        <v>0</v>
      </c>
      <c r="T17" s="226">
        <v>0</v>
      </c>
      <c r="U17" s="226">
        <v>0</v>
      </c>
      <c r="V17" s="226">
        <v>1.42</v>
      </c>
      <c r="W17" s="227">
        <v>3359</v>
      </c>
      <c r="X17" s="227">
        <v>0</v>
      </c>
      <c r="Y17" s="227">
        <v>210</v>
      </c>
    </row>
    <row r="18" spans="1:25" s="50" customFormat="1" x14ac:dyDescent="0.3">
      <c r="A18" s="270" t="s">
        <v>205</v>
      </c>
      <c r="B18" s="270">
        <v>19</v>
      </c>
      <c r="C18" s="270" t="s">
        <v>201</v>
      </c>
      <c r="D18" s="270" t="s">
        <v>206</v>
      </c>
      <c r="E18" s="270" t="s">
        <v>203</v>
      </c>
      <c r="F18" s="225">
        <v>0</v>
      </c>
      <c r="G18" s="225">
        <v>44.4</v>
      </c>
      <c r="H18" s="225">
        <v>55.6</v>
      </c>
      <c r="I18" s="225">
        <v>0</v>
      </c>
      <c r="J18" s="225">
        <v>0</v>
      </c>
      <c r="K18" s="226">
        <v>0</v>
      </c>
      <c r="L18" s="226">
        <v>1.0349999999999999</v>
      </c>
      <c r="M18" s="226">
        <v>1.2949999999999999</v>
      </c>
      <c r="N18" s="226">
        <v>0</v>
      </c>
      <c r="O18" s="226">
        <v>0</v>
      </c>
      <c r="P18" s="226">
        <v>1.0349999999999999</v>
      </c>
      <c r="Q18" s="226">
        <v>0</v>
      </c>
      <c r="R18" s="226">
        <v>1.0349999999999999</v>
      </c>
      <c r="S18" s="226">
        <v>0</v>
      </c>
      <c r="T18" s="226">
        <v>0</v>
      </c>
      <c r="U18" s="226">
        <v>0</v>
      </c>
      <c r="V18" s="226">
        <v>1.0349999999999999</v>
      </c>
      <c r="W18" s="227">
        <v>8480</v>
      </c>
      <c r="X18" s="227">
        <v>0</v>
      </c>
      <c r="Y18" s="227">
        <v>529</v>
      </c>
    </row>
    <row r="19" spans="1:25" s="50" customFormat="1" x14ac:dyDescent="0.3">
      <c r="A19" s="270" t="s">
        <v>205</v>
      </c>
      <c r="B19" s="270">
        <v>19</v>
      </c>
      <c r="C19" s="270" t="s">
        <v>201</v>
      </c>
      <c r="D19" s="270" t="s">
        <v>206</v>
      </c>
      <c r="E19" s="270" t="s">
        <v>204</v>
      </c>
      <c r="F19" s="225">
        <v>40</v>
      </c>
      <c r="G19" s="225">
        <v>20</v>
      </c>
      <c r="H19" s="225">
        <v>40</v>
      </c>
      <c r="I19" s="225">
        <v>0</v>
      </c>
      <c r="J19" s="225">
        <v>0</v>
      </c>
      <c r="K19" s="226">
        <v>0.93200000000000005</v>
      </c>
      <c r="L19" s="226">
        <v>0.46600000000000003</v>
      </c>
      <c r="M19" s="226">
        <v>0.93200000000000005</v>
      </c>
      <c r="N19" s="226">
        <v>0</v>
      </c>
      <c r="O19" s="226">
        <v>0</v>
      </c>
      <c r="P19" s="226">
        <v>1.3979999999999999</v>
      </c>
      <c r="Q19" s="226">
        <v>3.7280000000000002</v>
      </c>
      <c r="R19" s="226">
        <v>0.46600000000000003</v>
      </c>
      <c r="S19" s="226">
        <v>0</v>
      </c>
      <c r="T19" s="226">
        <v>0</v>
      </c>
      <c r="U19" s="226">
        <v>0</v>
      </c>
      <c r="V19" s="226">
        <v>4.194</v>
      </c>
      <c r="W19" s="227">
        <v>7479</v>
      </c>
      <c r="X19" s="227">
        <v>0</v>
      </c>
      <c r="Y19" s="227">
        <v>467</v>
      </c>
    </row>
    <row r="20" spans="1:25" s="50" customFormat="1" x14ac:dyDescent="0.3">
      <c r="A20" s="270" t="s">
        <v>205</v>
      </c>
      <c r="B20" s="270">
        <v>26</v>
      </c>
      <c r="C20" s="270" t="s">
        <v>201</v>
      </c>
      <c r="D20" s="270" t="s">
        <v>207</v>
      </c>
      <c r="E20" s="270" t="s">
        <v>203</v>
      </c>
      <c r="F20" s="225">
        <v>0</v>
      </c>
      <c r="G20" s="225">
        <v>15.4</v>
      </c>
      <c r="H20" s="225">
        <v>53.8</v>
      </c>
      <c r="I20" s="225">
        <v>30.8</v>
      </c>
      <c r="J20" s="225">
        <v>0</v>
      </c>
      <c r="K20" s="226">
        <v>0</v>
      </c>
      <c r="L20" s="226">
        <v>0.77</v>
      </c>
      <c r="M20" s="226">
        <v>2.69</v>
      </c>
      <c r="N20" s="226">
        <v>1.54</v>
      </c>
      <c r="O20" s="226">
        <v>0</v>
      </c>
      <c r="P20" s="226">
        <v>0.77</v>
      </c>
      <c r="Q20" s="226">
        <v>0</v>
      </c>
      <c r="R20" s="226">
        <v>0.77</v>
      </c>
      <c r="S20" s="226">
        <v>0</v>
      </c>
      <c r="T20" s="226">
        <v>0</v>
      </c>
      <c r="U20" s="226">
        <v>0</v>
      </c>
      <c r="V20" s="226">
        <v>0.77</v>
      </c>
      <c r="W20" s="227">
        <v>8205</v>
      </c>
      <c r="X20" s="227">
        <v>0</v>
      </c>
      <c r="Y20" s="227">
        <v>512</v>
      </c>
    </row>
    <row r="21" spans="1:25" s="50" customFormat="1" x14ac:dyDescent="0.3">
      <c r="A21" s="270" t="s">
        <v>205</v>
      </c>
      <c r="B21" s="270">
        <v>26</v>
      </c>
      <c r="C21" s="270" t="s">
        <v>201</v>
      </c>
      <c r="D21" s="270" t="s">
        <v>207</v>
      </c>
      <c r="E21" s="270" t="s">
        <v>204</v>
      </c>
      <c r="F21" s="225">
        <v>0</v>
      </c>
      <c r="G21" s="225">
        <v>10</v>
      </c>
      <c r="H21" s="225">
        <v>50</v>
      </c>
      <c r="I21" s="225">
        <v>0</v>
      </c>
      <c r="J21" s="225">
        <v>40</v>
      </c>
      <c r="K21" s="226">
        <v>0</v>
      </c>
      <c r="L21" s="226">
        <v>0.5</v>
      </c>
      <c r="M21" s="226">
        <v>2.5</v>
      </c>
      <c r="N21" s="226">
        <v>0</v>
      </c>
      <c r="O21" s="226">
        <v>2</v>
      </c>
      <c r="P21" s="226">
        <v>0.5</v>
      </c>
      <c r="Q21" s="226">
        <v>0</v>
      </c>
      <c r="R21" s="226">
        <v>0.5</v>
      </c>
      <c r="S21" s="226">
        <v>0</v>
      </c>
      <c r="T21" s="226">
        <v>0</v>
      </c>
      <c r="U21" s="226">
        <v>0</v>
      </c>
      <c r="V21" s="226">
        <v>0.5</v>
      </c>
      <c r="W21" s="227">
        <v>1159</v>
      </c>
      <c r="X21" s="227">
        <v>0</v>
      </c>
      <c r="Y21" s="227">
        <v>72</v>
      </c>
    </row>
    <row r="22" spans="1:25" s="50" customFormat="1" x14ac:dyDescent="0.3">
      <c r="A22" s="270" t="s">
        <v>205</v>
      </c>
      <c r="B22" s="270">
        <v>26</v>
      </c>
      <c r="C22" s="270" t="s">
        <v>201</v>
      </c>
      <c r="D22" s="270" t="s">
        <v>207</v>
      </c>
      <c r="E22" s="270" t="s">
        <v>208</v>
      </c>
      <c r="F22" s="225">
        <v>0</v>
      </c>
      <c r="G22" s="225">
        <v>12.5</v>
      </c>
      <c r="H22" s="225">
        <v>50</v>
      </c>
      <c r="I22" s="225">
        <v>37.5</v>
      </c>
      <c r="J22" s="225">
        <v>0</v>
      </c>
      <c r="K22" s="226">
        <v>0</v>
      </c>
      <c r="L22" s="226">
        <v>0.625</v>
      </c>
      <c r="M22" s="226">
        <v>2.5</v>
      </c>
      <c r="N22" s="226">
        <v>1.875</v>
      </c>
      <c r="O22" s="226">
        <v>0</v>
      </c>
      <c r="P22" s="226">
        <v>0.625</v>
      </c>
      <c r="Q22" s="226">
        <v>0</v>
      </c>
      <c r="R22" s="226">
        <v>0.625</v>
      </c>
      <c r="S22" s="226">
        <v>0</v>
      </c>
      <c r="T22" s="226">
        <v>0</v>
      </c>
      <c r="U22" s="226">
        <v>0</v>
      </c>
      <c r="V22" s="226">
        <v>0.625</v>
      </c>
      <c r="W22" s="227">
        <v>1049</v>
      </c>
      <c r="X22" s="227">
        <v>0</v>
      </c>
      <c r="Y22" s="227">
        <v>65</v>
      </c>
    </row>
    <row r="23" spans="1:25" s="50" customFormat="1" x14ac:dyDescent="0.3">
      <c r="A23" s="270" t="s">
        <v>209</v>
      </c>
      <c r="B23" s="270">
        <v>34</v>
      </c>
      <c r="C23" s="270" t="s">
        <v>201</v>
      </c>
      <c r="D23" s="270" t="s">
        <v>210</v>
      </c>
      <c r="E23" s="270" t="s">
        <v>203</v>
      </c>
      <c r="F23" s="225">
        <v>15</v>
      </c>
      <c r="G23" s="225">
        <v>32.5</v>
      </c>
      <c r="H23" s="225">
        <v>32.5</v>
      </c>
      <c r="I23" s="225">
        <v>17.5</v>
      </c>
      <c r="J23" s="225">
        <v>2.5</v>
      </c>
      <c r="K23" s="226">
        <v>1.44</v>
      </c>
      <c r="L23" s="226">
        <v>3.12</v>
      </c>
      <c r="M23" s="226">
        <v>3.12</v>
      </c>
      <c r="N23" s="226">
        <v>1.68</v>
      </c>
      <c r="O23" s="226">
        <v>0.24</v>
      </c>
      <c r="P23" s="226">
        <v>4.5599999999999996</v>
      </c>
      <c r="Q23" s="226">
        <v>5.76</v>
      </c>
      <c r="R23" s="226">
        <v>3.12</v>
      </c>
      <c r="S23" s="226">
        <v>0</v>
      </c>
      <c r="T23" s="226">
        <v>0</v>
      </c>
      <c r="U23" s="226">
        <v>0</v>
      </c>
      <c r="V23" s="226">
        <v>8.8800000000000008</v>
      </c>
      <c r="W23" s="227">
        <v>88610</v>
      </c>
      <c r="X23" s="227">
        <v>0</v>
      </c>
      <c r="Y23" s="227">
        <v>5530</v>
      </c>
    </row>
    <row r="24" spans="1:25" s="50" customFormat="1" x14ac:dyDescent="0.3">
      <c r="A24" s="270" t="s">
        <v>209</v>
      </c>
      <c r="B24" s="270">
        <v>34</v>
      </c>
      <c r="C24" s="270" t="s">
        <v>201</v>
      </c>
      <c r="D24" s="270" t="s">
        <v>210</v>
      </c>
      <c r="E24" s="270" t="s">
        <v>204</v>
      </c>
      <c r="F24" s="225">
        <v>20</v>
      </c>
      <c r="G24" s="225">
        <v>60</v>
      </c>
      <c r="H24" s="225">
        <v>20</v>
      </c>
      <c r="I24" s="225">
        <v>0</v>
      </c>
      <c r="J24" s="225">
        <v>0</v>
      </c>
      <c r="K24" s="226">
        <v>1.92</v>
      </c>
      <c r="L24" s="226">
        <v>5.76</v>
      </c>
      <c r="M24" s="226">
        <v>1.92</v>
      </c>
      <c r="N24" s="226">
        <v>0</v>
      </c>
      <c r="O24" s="226">
        <v>0</v>
      </c>
      <c r="P24" s="226">
        <v>7.68</v>
      </c>
      <c r="Q24" s="226">
        <v>7.68</v>
      </c>
      <c r="R24" s="226">
        <v>5.76</v>
      </c>
      <c r="S24" s="226">
        <v>0</v>
      </c>
      <c r="T24" s="226">
        <v>0</v>
      </c>
      <c r="U24" s="226">
        <v>0</v>
      </c>
      <c r="V24" s="226">
        <v>13.44</v>
      </c>
      <c r="W24" s="227">
        <v>32824</v>
      </c>
      <c r="X24" s="227">
        <v>0</v>
      </c>
      <c r="Y24" s="227">
        <v>2048</v>
      </c>
    </row>
    <row r="25" spans="1:25" s="50" customFormat="1" x14ac:dyDescent="0.3">
      <c r="A25" s="270" t="s">
        <v>209</v>
      </c>
      <c r="B25" s="270">
        <v>34</v>
      </c>
      <c r="C25" s="270" t="s">
        <v>201</v>
      </c>
      <c r="D25" s="270" t="s">
        <v>210</v>
      </c>
      <c r="E25" s="270" t="s">
        <v>208</v>
      </c>
      <c r="F25" s="225">
        <v>0</v>
      </c>
      <c r="G25" s="225">
        <v>60</v>
      </c>
      <c r="H25" s="225">
        <v>40</v>
      </c>
      <c r="I25" s="225">
        <v>0</v>
      </c>
      <c r="J25" s="225">
        <v>0</v>
      </c>
      <c r="K25" s="226">
        <v>0</v>
      </c>
      <c r="L25" s="226">
        <v>5.76</v>
      </c>
      <c r="M25" s="226">
        <v>3.84</v>
      </c>
      <c r="N25" s="226">
        <v>0</v>
      </c>
      <c r="O25" s="226">
        <v>0</v>
      </c>
      <c r="P25" s="226">
        <v>5.76</v>
      </c>
      <c r="Q25" s="226">
        <v>0</v>
      </c>
      <c r="R25" s="226">
        <v>5.76</v>
      </c>
      <c r="S25" s="226">
        <v>0</v>
      </c>
      <c r="T25" s="226">
        <v>0</v>
      </c>
      <c r="U25" s="226">
        <v>0</v>
      </c>
      <c r="V25" s="226">
        <v>5.76</v>
      </c>
      <c r="W25" s="227">
        <v>9787</v>
      </c>
      <c r="X25" s="227">
        <v>0</v>
      </c>
      <c r="Y25" s="227">
        <v>611</v>
      </c>
    </row>
    <row r="26" spans="1:25" s="50" customFormat="1" x14ac:dyDescent="0.3">
      <c r="A26" s="270"/>
      <c r="B26" s="270"/>
      <c r="C26" s="270"/>
      <c r="D26" s="270"/>
      <c r="E26" s="270"/>
      <c r="F26" s="225"/>
      <c r="G26" s="225"/>
      <c r="H26" s="225"/>
      <c r="I26" s="225"/>
      <c r="J26" s="225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7"/>
      <c r="X26" s="227"/>
      <c r="Y26" s="227"/>
    </row>
    <row r="27" spans="1:25" s="50" customFormat="1" x14ac:dyDescent="0.3">
      <c r="A27" s="271"/>
      <c r="B27" s="271"/>
      <c r="C27" s="271"/>
      <c r="D27" s="272"/>
      <c r="E27" s="272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51"/>
    </row>
    <row r="28" spans="1:25" s="50" customFormat="1" x14ac:dyDescent="0.3">
      <c r="A28" s="270"/>
      <c r="B28" s="270"/>
      <c r="C28" s="270"/>
      <c r="D28" s="270"/>
      <c r="E28" s="270"/>
      <c r="F28" s="225"/>
      <c r="G28" s="225"/>
      <c r="H28" s="225"/>
      <c r="I28" s="225"/>
      <c r="J28" s="225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7"/>
      <c r="X28" s="227"/>
      <c r="Y28" s="51"/>
    </row>
    <row r="29" spans="1:25" s="50" customFormat="1" x14ac:dyDescent="0.3">
      <c r="A29" s="270"/>
      <c r="B29" s="270"/>
      <c r="C29" s="270"/>
      <c r="D29" s="270"/>
      <c r="E29" s="270"/>
      <c r="F29" s="225"/>
      <c r="G29" s="225"/>
      <c r="H29" s="225"/>
      <c r="I29" s="225"/>
      <c r="J29" s="225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7"/>
      <c r="X29" s="227"/>
      <c r="Y29" s="51"/>
    </row>
    <row r="30" spans="1:25" s="50" customFormat="1" x14ac:dyDescent="0.3">
      <c r="A30" s="270"/>
      <c r="B30" s="270"/>
      <c r="C30" s="270"/>
      <c r="D30" s="270"/>
      <c r="E30" s="270"/>
      <c r="F30" s="225"/>
      <c r="G30" s="225"/>
      <c r="H30" s="225"/>
      <c r="I30" s="225"/>
      <c r="J30" s="225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7"/>
      <c r="X30" s="227"/>
      <c r="Y30" s="51"/>
    </row>
    <row r="31" spans="1:25" s="50" customFormat="1" x14ac:dyDescent="0.3">
      <c r="A31" s="270"/>
      <c r="B31" s="270"/>
      <c r="C31" s="270"/>
      <c r="D31" s="270"/>
      <c r="E31" s="270"/>
      <c r="F31" s="225"/>
      <c r="G31" s="225"/>
      <c r="H31" s="225"/>
      <c r="I31" s="225"/>
      <c r="J31" s="225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7"/>
      <c r="X31" s="227"/>
      <c r="Y31" s="51"/>
    </row>
    <row r="32" spans="1:25" s="50" customFormat="1" x14ac:dyDescent="0.3">
      <c r="A32" s="270"/>
      <c r="B32" s="270"/>
      <c r="C32" s="270"/>
      <c r="D32" s="270"/>
      <c r="E32" s="270"/>
      <c r="F32" s="225"/>
      <c r="G32" s="225"/>
      <c r="H32" s="225"/>
      <c r="I32" s="225"/>
      <c r="J32" s="225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7"/>
      <c r="X32" s="227"/>
      <c r="Y32" s="51"/>
    </row>
    <row r="33" spans="1:25" s="50" customFormat="1" x14ac:dyDescent="0.3">
      <c r="A33" s="270"/>
      <c r="B33" s="270"/>
      <c r="C33" s="270"/>
      <c r="D33" s="270"/>
      <c r="E33" s="270"/>
      <c r="F33" s="225"/>
      <c r="G33" s="225"/>
      <c r="H33" s="225"/>
      <c r="I33" s="225"/>
      <c r="J33" s="225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7"/>
      <c r="X33" s="227"/>
      <c r="Y33" s="51"/>
    </row>
    <row r="34" spans="1:25" s="50" customFormat="1" x14ac:dyDescent="0.3">
      <c r="A34" s="270"/>
      <c r="B34" s="270"/>
      <c r="C34" s="270"/>
      <c r="D34" s="270"/>
      <c r="E34" s="270"/>
      <c r="F34" s="225"/>
      <c r="G34" s="225"/>
      <c r="H34" s="225"/>
      <c r="I34" s="225"/>
      <c r="J34" s="225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7"/>
      <c r="X34" s="227"/>
      <c r="Y34" s="51"/>
    </row>
    <row r="35" spans="1:25" s="50" customFormat="1" x14ac:dyDescent="0.3">
      <c r="A35" s="270"/>
      <c r="B35" s="270"/>
      <c r="C35" s="270"/>
      <c r="D35" s="270"/>
      <c r="E35" s="270"/>
      <c r="F35" s="225"/>
      <c r="G35" s="225"/>
      <c r="H35" s="225"/>
      <c r="I35" s="225"/>
      <c r="J35" s="225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7"/>
      <c r="X35" s="227"/>
      <c r="Y35" s="51"/>
    </row>
    <row r="36" spans="1:25" s="50" customFormat="1" x14ac:dyDescent="0.3">
      <c r="A36" s="270"/>
      <c r="B36" s="270"/>
      <c r="C36" s="270"/>
      <c r="D36" s="270"/>
      <c r="E36" s="270"/>
      <c r="F36" s="225"/>
      <c r="G36" s="225"/>
      <c r="H36" s="225"/>
      <c r="I36" s="225"/>
      <c r="J36" s="225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7"/>
      <c r="X36" s="227"/>
      <c r="Y36" s="51"/>
    </row>
    <row r="37" spans="1:25" s="50" customFormat="1" x14ac:dyDescent="0.3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51"/>
    </row>
    <row r="38" spans="1:25" s="50" customFormat="1" x14ac:dyDescent="0.3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51"/>
    </row>
    <row r="39" spans="1:25" s="50" customFormat="1" x14ac:dyDescent="0.3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3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3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3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3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3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3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3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3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3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3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3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3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3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3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3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3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3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3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3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3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3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3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3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3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3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3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3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3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3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3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3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3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3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3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3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3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3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3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3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3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3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3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3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3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3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3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3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3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3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3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3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3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3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3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3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22" customFormat="1" x14ac:dyDescent="0.3">
      <c r="A95" s="273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</row>
    <row r="96" spans="1:25" x14ac:dyDescent="0.3">
      <c r="A96" s="273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</row>
    <row r="97" spans="1:24" x14ac:dyDescent="0.3">
      <c r="A97" s="273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</row>
    <row r="98" spans="1:24" x14ac:dyDescent="0.3">
      <c r="A98" s="273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</row>
    <row r="99" spans="1:24" x14ac:dyDescent="0.3">
      <c r="A99" s="273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</row>
    <row r="100" spans="1:24" x14ac:dyDescent="0.3">
      <c r="A100" s="273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</row>
    <row r="101" spans="1:24" x14ac:dyDescent="0.3">
      <c r="A101" s="273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</row>
    <row r="102" spans="1:24" x14ac:dyDescent="0.3">
      <c r="A102" s="273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</row>
    <row r="103" spans="1:24" x14ac:dyDescent="0.3">
      <c r="A103" s="273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</row>
    <row r="104" spans="1:24" x14ac:dyDescent="0.3">
      <c r="A104" s="273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</row>
    <row r="105" spans="1:24" x14ac:dyDescent="0.3">
      <c r="A105" s="273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</row>
    <row r="106" spans="1:24" x14ac:dyDescent="0.3">
      <c r="A106" s="273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</row>
    <row r="107" spans="1:24" x14ac:dyDescent="0.3">
      <c r="A107" s="273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</row>
    <row r="108" spans="1:24" x14ac:dyDescent="0.3">
      <c r="A108" s="273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</row>
    <row r="109" spans="1:24" x14ac:dyDescent="0.3">
      <c r="A109" s="273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</row>
    <row r="110" spans="1:24" x14ac:dyDescent="0.3">
      <c r="A110" s="273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</row>
    <row r="111" spans="1:24" x14ac:dyDescent="0.3">
      <c r="A111" s="273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</row>
    <row r="112" spans="1:24" x14ac:dyDescent="0.3">
      <c r="A112" s="273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</row>
    <row r="113" spans="1:24" x14ac:dyDescent="0.3">
      <c r="A113" s="273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</row>
    <row r="114" spans="1:24" x14ac:dyDescent="0.3">
      <c r="A114" s="273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</row>
    <row r="115" spans="1:24" x14ac:dyDescent="0.3">
      <c r="A115" s="273"/>
      <c r="B115" s="273"/>
      <c r="C115" s="273"/>
      <c r="D115" s="273"/>
      <c r="E115" s="273"/>
      <c r="F115" s="221"/>
      <c r="G115" s="221"/>
      <c r="H115" s="221"/>
      <c r="I115" s="221"/>
      <c r="J115" s="221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6"/>
      <c r="W115" s="227"/>
      <c r="X115" s="228"/>
    </row>
    <row r="116" spans="1:24" x14ac:dyDescent="0.3">
      <c r="A116" s="273"/>
      <c r="B116" s="273"/>
      <c r="C116" s="273"/>
      <c r="D116" s="273"/>
      <c r="E116" s="273"/>
      <c r="F116" s="221"/>
      <c r="G116" s="221"/>
      <c r="H116" s="221"/>
      <c r="I116" s="221"/>
      <c r="J116" s="221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6"/>
      <c r="W116" s="227"/>
      <c r="X116" s="228"/>
    </row>
    <row r="117" spans="1:24" x14ac:dyDescent="0.3">
      <c r="A117" s="273"/>
      <c r="B117" s="273"/>
      <c r="C117" s="273"/>
      <c r="D117" s="273"/>
      <c r="E117" s="273"/>
      <c r="F117" s="221"/>
      <c r="G117" s="221"/>
      <c r="H117" s="221"/>
      <c r="I117" s="221"/>
      <c r="J117" s="221"/>
      <c r="K117" s="222"/>
      <c r="L117" s="222"/>
      <c r="M117" s="222"/>
      <c r="N117" s="222"/>
      <c r="O117" s="222"/>
      <c r="P117" s="222"/>
      <c r="Q117" s="222"/>
      <c r="R117" s="222"/>
      <c r="S117" s="222"/>
      <c r="T117" s="222"/>
      <c r="U117" s="222"/>
      <c r="V117" s="226"/>
      <c r="W117" s="227"/>
      <c r="X117" s="228"/>
    </row>
    <row r="118" spans="1:24" x14ac:dyDescent="0.3">
      <c r="A118" s="273"/>
      <c r="B118" s="273"/>
      <c r="C118" s="273"/>
      <c r="D118" s="273"/>
      <c r="E118" s="273"/>
      <c r="F118" s="221"/>
      <c r="G118" s="221"/>
      <c r="H118" s="221"/>
      <c r="I118" s="221"/>
      <c r="J118" s="221"/>
      <c r="K118" s="222"/>
      <c r="L118" s="222"/>
      <c r="M118" s="222"/>
      <c r="N118" s="222"/>
      <c r="O118" s="222"/>
      <c r="P118" s="222"/>
      <c r="Q118" s="222"/>
      <c r="R118" s="222"/>
      <c r="S118" s="222"/>
      <c r="T118" s="222"/>
      <c r="U118" s="222"/>
      <c r="V118" s="226"/>
      <c r="W118" s="227"/>
      <c r="X118" s="228"/>
    </row>
    <row r="119" spans="1:24" x14ac:dyDescent="0.3">
      <c r="A119" s="273"/>
      <c r="B119" s="273"/>
      <c r="C119" s="273"/>
      <c r="D119" s="273"/>
      <c r="E119" s="273"/>
      <c r="F119" s="221"/>
      <c r="G119" s="221"/>
      <c r="H119" s="221"/>
      <c r="I119" s="221"/>
      <c r="J119" s="221"/>
      <c r="K119" s="222"/>
      <c r="L119" s="222"/>
      <c r="M119" s="222"/>
      <c r="N119" s="222"/>
      <c r="O119" s="222"/>
      <c r="P119" s="222"/>
      <c r="Q119" s="222"/>
      <c r="R119" s="222"/>
      <c r="S119" s="222"/>
      <c r="T119" s="222"/>
      <c r="U119" s="222"/>
      <c r="V119" s="226"/>
      <c r="W119" s="227"/>
      <c r="X119" s="228"/>
    </row>
    <row r="120" spans="1:24" x14ac:dyDescent="0.3">
      <c r="A120" s="273"/>
      <c r="B120" s="273"/>
      <c r="C120" s="273"/>
      <c r="D120" s="273"/>
      <c r="E120" s="273"/>
      <c r="F120" s="221"/>
      <c r="G120" s="221"/>
      <c r="H120" s="221"/>
      <c r="I120" s="221"/>
      <c r="J120" s="221"/>
      <c r="K120" s="222"/>
      <c r="L120" s="222"/>
      <c r="M120" s="222"/>
      <c r="N120" s="222"/>
      <c r="O120" s="222"/>
      <c r="P120" s="222"/>
      <c r="Q120" s="222"/>
      <c r="R120" s="222"/>
      <c r="S120" s="222"/>
      <c r="T120" s="222"/>
      <c r="U120" s="222"/>
      <c r="V120" s="226"/>
      <c r="W120" s="227"/>
      <c r="X120" s="228"/>
    </row>
    <row r="121" spans="1:24" x14ac:dyDescent="0.3">
      <c r="A121" s="273"/>
      <c r="B121" s="273"/>
      <c r="C121" s="273"/>
      <c r="D121" s="273"/>
      <c r="E121" s="273"/>
      <c r="F121" s="221"/>
      <c r="G121" s="221"/>
      <c r="H121" s="221"/>
      <c r="I121" s="221"/>
      <c r="J121" s="221"/>
      <c r="K121" s="222"/>
      <c r="L121" s="222"/>
      <c r="M121" s="222"/>
      <c r="N121" s="222"/>
      <c r="O121" s="222"/>
      <c r="P121" s="222"/>
      <c r="Q121" s="222"/>
      <c r="R121" s="222"/>
      <c r="S121" s="222"/>
      <c r="T121" s="222"/>
      <c r="U121" s="222"/>
      <c r="V121" s="226"/>
      <c r="W121" s="227"/>
      <c r="X121" s="228"/>
    </row>
    <row r="122" spans="1:24" x14ac:dyDescent="0.3">
      <c r="A122" s="273"/>
      <c r="B122" s="273"/>
      <c r="C122" s="273"/>
      <c r="D122" s="273"/>
      <c r="E122" s="273"/>
      <c r="F122" s="221"/>
      <c r="G122" s="221"/>
      <c r="H122" s="221"/>
      <c r="I122" s="221"/>
      <c r="J122" s="221"/>
      <c r="K122" s="222"/>
      <c r="L122" s="222"/>
      <c r="M122" s="222"/>
      <c r="N122" s="222"/>
      <c r="O122" s="222"/>
      <c r="P122" s="222"/>
      <c r="Q122" s="222"/>
      <c r="R122" s="222"/>
      <c r="S122" s="222"/>
      <c r="T122" s="222"/>
      <c r="U122" s="222"/>
      <c r="V122" s="226"/>
      <c r="W122" s="227"/>
      <c r="X122" s="229"/>
    </row>
    <row r="123" spans="1:24" x14ac:dyDescent="0.3">
      <c r="A123" s="273"/>
      <c r="B123" s="273"/>
      <c r="C123" s="273"/>
      <c r="D123" s="273"/>
      <c r="E123" s="273"/>
      <c r="F123" s="221"/>
      <c r="G123" s="221"/>
      <c r="H123" s="221"/>
      <c r="I123" s="221"/>
      <c r="J123" s="221"/>
      <c r="K123" s="222"/>
      <c r="L123" s="222"/>
      <c r="M123" s="222"/>
      <c r="N123" s="222"/>
      <c r="O123" s="222"/>
      <c r="P123" s="222"/>
      <c r="Q123" s="222"/>
      <c r="R123" s="222"/>
      <c r="S123" s="222"/>
      <c r="T123" s="222"/>
      <c r="U123" s="222"/>
      <c r="V123" s="226"/>
      <c r="W123" s="227"/>
      <c r="X123" s="229"/>
    </row>
    <row r="124" spans="1:24" x14ac:dyDescent="0.3">
      <c r="A124" s="273"/>
      <c r="B124" s="273"/>
      <c r="C124" s="273"/>
      <c r="D124" s="273"/>
      <c r="E124" s="273"/>
      <c r="F124" s="221"/>
      <c r="G124" s="221"/>
      <c r="H124" s="221"/>
      <c r="I124" s="221"/>
      <c r="J124" s="221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6"/>
      <c r="W124" s="227"/>
      <c r="X124" s="229"/>
    </row>
    <row r="125" spans="1:24" x14ac:dyDescent="0.3">
      <c r="A125" s="273"/>
      <c r="B125" s="273"/>
      <c r="C125" s="273"/>
      <c r="D125" s="273"/>
      <c r="E125" s="273"/>
      <c r="F125" s="221"/>
      <c r="G125" s="221"/>
      <c r="H125" s="221"/>
      <c r="I125" s="221"/>
      <c r="J125" s="221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6"/>
      <c r="W125" s="227"/>
      <c r="X125" s="229"/>
    </row>
    <row r="126" spans="1:24" x14ac:dyDescent="0.3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6"/>
      <c r="W126" s="227"/>
      <c r="X126" s="229"/>
    </row>
    <row r="127" spans="1:24" x14ac:dyDescent="0.3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6"/>
      <c r="W127" s="227"/>
      <c r="X127" s="229"/>
    </row>
    <row r="128" spans="1:24" x14ac:dyDescent="0.3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6"/>
      <c r="W128" s="227"/>
      <c r="X128" s="229"/>
    </row>
    <row r="129" spans="1:24" x14ac:dyDescent="0.3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6"/>
      <c r="W129" s="227"/>
      <c r="X129" s="229"/>
    </row>
    <row r="130" spans="1:24" x14ac:dyDescent="0.3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6"/>
      <c r="W130" s="227"/>
      <c r="X130" s="229"/>
    </row>
    <row r="131" spans="1:24" x14ac:dyDescent="0.3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6"/>
      <c r="W131" s="227"/>
      <c r="X131" s="229"/>
    </row>
    <row r="132" spans="1:24" x14ac:dyDescent="0.3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6"/>
      <c r="W132" s="227"/>
      <c r="X132" s="229"/>
    </row>
    <row r="133" spans="1:24" x14ac:dyDescent="0.3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6"/>
      <c r="W133" s="227"/>
      <c r="X133" s="229"/>
    </row>
    <row r="134" spans="1:24" x14ac:dyDescent="0.3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6"/>
      <c r="W134" s="227"/>
      <c r="X134" s="229"/>
    </row>
    <row r="135" spans="1:24" x14ac:dyDescent="0.3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3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3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3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3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3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3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3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3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3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3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3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3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3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3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3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3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3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3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3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3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3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3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3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3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3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3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3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3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3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3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3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3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3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3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3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3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3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3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3"/>
    </row>
    <row r="174" spans="1:24" x14ac:dyDescent="0.3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3"/>
    </row>
    <row r="175" spans="1:24" x14ac:dyDescent="0.3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3"/>
    </row>
    <row r="176" spans="1:24" x14ac:dyDescent="0.3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3"/>
    </row>
    <row r="177" spans="1:24" x14ac:dyDescent="0.3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3"/>
    </row>
    <row r="178" spans="1:24" x14ac:dyDescent="0.3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3"/>
    </row>
    <row r="179" spans="1:24" x14ac:dyDescent="0.3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3"/>
    </row>
    <row r="180" spans="1:24" x14ac:dyDescent="0.3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3"/>
    </row>
    <row r="181" spans="1:24" x14ac:dyDescent="0.3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3"/>
    </row>
    <row r="182" spans="1:24" x14ac:dyDescent="0.3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3"/>
    </row>
    <row r="183" spans="1:24" x14ac:dyDescent="0.3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3"/>
    </row>
    <row r="184" spans="1:24" x14ac:dyDescent="0.3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3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3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3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3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3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3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3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3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3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3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3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3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3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3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3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3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3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3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3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3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3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3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3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3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3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3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3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3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3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3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3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3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3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3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3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3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3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3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3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3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3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3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3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4"/>
      <c r="W227" s="220"/>
      <c r="X227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26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27 P18:P227 J18:J227">
    <cfRule type="expression" dxfId="13" priority="7">
      <formula>IF($A18&lt;&gt;"",1,0)</formula>
    </cfRule>
  </conditionalFormatting>
  <conditionalFormatting sqref="A217:X227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26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26 P16:P26 V16:V26">
    <cfRule type="expression" dxfId="8" priority="4">
      <formula>IF($A16&lt;&gt;"",1,0)</formula>
    </cfRule>
  </conditionalFormatting>
  <conditionalFormatting sqref="Y16:Y26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H29"/>
  <sheetViews>
    <sheetView showGridLines="0" zoomScaleNormal="100" workbookViewId="0"/>
  </sheetViews>
  <sheetFormatPr defaultColWidth="9.1796875" defaultRowHeight="15" customHeight="1" x14ac:dyDescent="0.3"/>
  <cols>
    <col min="1" max="1" width="16.7265625" style="6" customWidth="1"/>
    <col min="2" max="2" width="26.1796875" style="6" customWidth="1"/>
    <col min="3" max="3" width="17.453125" style="6" bestFit="1" customWidth="1"/>
    <col min="4" max="4" width="3.54296875" style="6" customWidth="1"/>
    <col min="5" max="5" width="17.453125" style="6" customWidth="1"/>
    <col min="6" max="6" width="10.26953125" style="6" bestFit="1" customWidth="1"/>
    <col min="7" max="7" width="16" style="6" hidden="1" customWidth="1"/>
    <col min="8" max="8" width="14.26953125" style="6" hidden="1" customWidth="1"/>
    <col min="9" max="9" width="14.7265625" style="6" bestFit="1" customWidth="1"/>
    <col min="10" max="10" width="15.1796875" style="6" bestFit="1" customWidth="1"/>
    <col min="11" max="12" width="12.7265625" style="6" bestFit="1" customWidth="1"/>
    <col min="13" max="13" width="9" style="6" bestFit="1" customWidth="1"/>
    <col min="14" max="14" width="12.453125" style="6" bestFit="1" customWidth="1"/>
    <col min="15" max="15" width="12.81640625" style="6" bestFit="1" customWidth="1"/>
    <col min="16" max="16384" width="9.1796875" style="6"/>
  </cols>
  <sheetData>
    <row r="1" spans="1:8" ht="15" customHeight="1" x14ac:dyDescent="0.3">
      <c r="H1" s="23"/>
    </row>
    <row r="2" spans="1:8" ht="15.75" customHeight="1" x14ac:dyDescent="0.3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3">
      <c r="A3" s="293"/>
      <c r="B3" s="293"/>
      <c r="C3" s="293"/>
      <c r="D3" s="13"/>
      <c r="E3" s="13"/>
    </row>
    <row r="5" spans="1:8" ht="13.5" x14ac:dyDescent="0.3">
      <c r="A5" s="8" t="s">
        <v>55</v>
      </c>
      <c r="B5" s="269" t="str">
        <f>INSTNAME</f>
        <v>Buckinghamshire New University</v>
      </c>
    </row>
    <row r="6" spans="1:8" ht="13.5" x14ac:dyDescent="0.3">
      <c r="A6" s="8" t="s">
        <v>56</v>
      </c>
      <c r="B6" s="180">
        <f>UKPRN</f>
        <v>10000975</v>
      </c>
    </row>
    <row r="8" spans="1:8" ht="18.75" customHeight="1" thickBot="1" x14ac:dyDescent="0.35">
      <c r="A8" s="84" t="s">
        <v>21</v>
      </c>
      <c r="B8" s="84"/>
      <c r="G8" s="63" t="s">
        <v>79</v>
      </c>
    </row>
    <row r="9" spans="1:8" ht="15" customHeight="1" x14ac:dyDescent="0.3">
      <c r="A9" s="261" t="s">
        <v>175</v>
      </c>
      <c r="B9" s="261"/>
      <c r="C9" s="261">
        <v>0</v>
      </c>
      <c r="E9" s="6" t="s">
        <v>4</v>
      </c>
      <c r="G9" s="62" t="s">
        <v>81</v>
      </c>
    </row>
    <row r="10" spans="1:8" ht="15" customHeight="1" x14ac:dyDescent="0.3">
      <c r="A10" s="259" t="s">
        <v>176</v>
      </c>
      <c r="B10" s="259"/>
      <c r="C10" s="260">
        <v>0</v>
      </c>
      <c r="E10" s="6" t="s">
        <v>5</v>
      </c>
      <c r="G10" s="62" t="s">
        <v>82</v>
      </c>
    </row>
    <row r="11" spans="1:8" ht="15" customHeight="1" x14ac:dyDescent="0.3">
      <c r="A11" s="262" t="s">
        <v>177</v>
      </c>
      <c r="B11" s="262"/>
      <c r="C11" s="263">
        <v>0</v>
      </c>
      <c r="D11" s="17"/>
      <c r="E11" s="17" t="s">
        <v>6</v>
      </c>
      <c r="F11" s="53"/>
      <c r="G11" s="62" t="s">
        <v>87</v>
      </c>
    </row>
    <row r="12" spans="1:8" ht="15" customHeight="1" x14ac:dyDescent="0.3">
      <c r="A12" s="262" t="s">
        <v>188</v>
      </c>
      <c r="B12" s="118"/>
      <c r="C12" s="263">
        <v>0</v>
      </c>
      <c r="D12" s="17"/>
      <c r="E12" s="17" t="s">
        <v>7</v>
      </c>
      <c r="F12" s="53"/>
      <c r="G12" s="62" t="s">
        <v>88</v>
      </c>
    </row>
    <row r="13" spans="1:8" ht="15" customHeight="1" x14ac:dyDescent="0.3">
      <c r="A13" s="262" t="s">
        <v>100</v>
      </c>
      <c r="B13" s="262"/>
      <c r="C13" s="263">
        <v>0</v>
      </c>
      <c r="D13" s="17"/>
      <c r="E13" s="17" t="s">
        <v>98</v>
      </c>
      <c r="F13" s="53"/>
      <c r="G13" s="62" t="s">
        <v>62</v>
      </c>
    </row>
    <row r="14" spans="1:8" ht="15" customHeight="1" x14ac:dyDescent="0.3">
      <c r="A14" s="262" t="s">
        <v>2</v>
      </c>
      <c r="B14" s="262"/>
      <c r="C14" s="264">
        <v>0</v>
      </c>
      <c r="D14" s="54"/>
      <c r="E14" s="54" t="s">
        <v>9</v>
      </c>
      <c r="F14" s="21"/>
      <c r="G14" s="62" t="s">
        <v>63</v>
      </c>
    </row>
    <row r="15" spans="1:8" ht="15" customHeight="1" x14ac:dyDescent="0.3">
      <c r="A15" s="262" t="s">
        <v>178</v>
      </c>
      <c r="B15" s="262"/>
      <c r="C15" s="263">
        <v>0</v>
      </c>
      <c r="D15" s="17"/>
      <c r="E15" s="17" t="s">
        <v>85</v>
      </c>
      <c r="G15" s="62" t="s">
        <v>64</v>
      </c>
    </row>
    <row r="16" spans="1:8" ht="15" customHeight="1" x14ac:dyDescent="0.3">
      <c r="A16" s="74" t="s">
        <v>61</v>
      </c>
      <c r="B16" s="74"/>
      <c r="C16" s="75">
        <v>0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35">
      <c r="A17" s="78" t="s">
        <v>101</v>
      </c>
      <c r="B17" s="78"/>
      <c r="C17" s="77">
        <v>0</v>
      </c>
      <c r="D17" s="73"/>
      <c r="E17" s="17" t="s">
        <v>86</v>
      </c>
      <c r="F17" s="53"/>
      <c r="G17" s="62" t="s">
        <v>66</v>
      </c>
    </row>
    <row r="18" spans="1:7" ht="15" customHeight="1" x14ac:dyDescent="0.3">
      <c r="A18" s="3"/>
      <c r="B18" s="3"/>
      <c r="G18" s="61"/>
    </row>
    <row r="19" spans="1:7" ht="15" customHeight="1" x14ac:dyDescent="0.3">
      <c r="A19" s="3"/>
      <c r="B19" s="3"/>
      <c r="G19" s="61"/>
    </row>
    <row r="20" spans="1:7" ht="18.75" customHeight="1" thickBot="1" x14ac:dyDescent="0.35">
      <c r="A20" s="85" t="s">
        <v>22</v>
      </c>
      <c r="B20" s="85"/>
      <c r="C20" s="27"/>
      <c r="G20" s="61"/>
    </row>
    <row r="21" spans="1:7" ht="15" customHeight="1" x14ac:dyDescent="0.3">
      <c r="A21" s="265" t="s">
        <v>179</v>
      </c>
      <c r="B21" s="265"/>
      <c r="C21" s="261">
        <v>24000</v>
      </c>
      <c r="E21" s="6" t="s">
        <v>4</v>
      </c>
      <c r="G21" s="62" t="s">
        <v>83</v>
      </c>
    </row>
    <row r="22" spans="1:7" ht="15" customHeight="1" x14ac:dyDescent="0.3">
      <c r="A22" s="262" t="s">
        <v>180</v>
      </c>
      <c r="B22" s="262"/>
      <c r="C22" s="266">
        <v>6000</v>
      </c>
      <c r="E22" s="6" t="s">
        <v>5</v>
      </c>
      <c r="G22" s="62" t="s">
        <v>84</v>
      </c>
    </row>
    <row r="23" spans="1:7" ht="15" customHeight="1" x14ac:dyDescent="0.3">
      <c r="A23" s="262" t="s">
        <v>181</v>
      </c>
      <c r="B23" s="262"/>
      <c r="C23" s="263">
        <v>11000</v>
      </c>
      <c r="D23" s="17"/>
      <c r="E23" s="17" t="s">
        <v>6</v>
      </c>
      <c r="G23" s="62" t="s">
        <v>89</v>
      </c>
    </row>
    <row r="24" spans="1:7" ht="15" customHeight="1" x14ac:dyDescent="0.3">
      <c r="A24" s="262" t="s">
        <v>189</v>
      </c>
      <c r="B24" s="118"/>
      <c r="C24" s="263">
        <v>1000</v>
      </c>
      <c r="D24" s="17"/>
      <c r="E24" s="17" t="s">
        <v>7</v>
      </c>
      <c r="G24" s="62" t="s">
        <v>90</v>
      </c>
    </row>
    <row r="25" spans="1:7" ht="15" customHeight="1" x14ac:dyDescent="0.3">
      <c r="A25" s="262" t="s">
        <v>100</v>
      </c>
      <c r="B25" s="262"/>
      <c r="C25" s="263">
        <v>10500</v>
      </c>
      <c r="D25" s="17"/>
      <c r="E25" s="17" t="s">
        <v>98</v>
      </c>
      <c r="G25" s="62" t="s">
        <v>67</v>
      </c>
    </row>
    <row r="26" spans="1:7" ht="15" customHeight="1" x14ac:dyDescent="0.3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35">
      <c r="A27" s="76" t="s">
        <v>102</v>
      </c>
      <c r="B27" s="76"/>
      <c r="C27" s="77">
        <v>1323</v>
      </c>
      <c r="D27" s="73"/>
      <c r="E27" s="17" t="s">
        <v>85</v>
      </c>
      <c r="G27" s="62" t="s">
        <v>69</v>
      </c>
    </row>
    <row r="29" spans="1:7" ht="15" hidden="1" customHeight="1" x14ac:dyDescent="0.3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Q501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5.81640625" style="274" customWidth="1"/>
    <col min="2" max="2" width="5" style="275" customWidth="1"/>
    <col min="3" max="3" width="3.7265625" style="275" customWidth="1"/>
    <col min="4" max="4" width="58" style="279" customWidth="1"/>
    <col min="5" max="5" width="13.1796875" style="274" customWidth="1"/>
    <col min="6" max="6" width="37.81640625" style="274" customWidth="1"/>
    <col min="7" max="11" width="8.81640625" style="5" customWidth="1"/>
    <col min="12" max="13" width="11.453125" style="238" customWidth="1"/>
    <col min="14" max="14" width="17.1796875" style="238" customWidth="1"/>
    <col min="15" max="15" width="11.26953125" style="16" bestFit="1" customWidth="1"/>
    <col min="16" max="16" width="9.1796875" style="5"/>
    <col min="17" max="17" width="9.1796875" style="5" customWidth="1"/>
    <col min="18" max="18" width="9.1796875" style="5"/>
    <col min="19" max="19" width="9.1796875" style="5" customWidth="1"/>
    <col min="20" max="16384" width="9.1796875" style="5"/>
  </cols>
  <sheetData>
    <row r="1" spans="1:17" x14ac:dyDescent="0.3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5" x14ac:dyDescent="0.3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3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3">
      <c r="A4" s="295" t="s">
        <v>55</v>
      </c>
      <c r="B4" s="295"/>
      <c r="C4" s="295"/>
      <c r="D4" s="269" t="str">
        <f>INSTNAME</f>
        <v>Buckinghamshire New University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3">
      <c r="A5" s="295" t="s">
        <v>56</v>
      </c>
      <c r="B5" s="295"/>
      <c r="C5" s="295"/>
      <c r="D5" s="180">
        <f>UKPRN</f>
        <v>10000975</v>
      </c>
      <c r="E5" s="31"/>
      <c r="F5" s="31"/>
      <c r="L5" s="16"/>
      <c r="M5" s="16"/>
      <c r="N5" s="16"/>
      <c r="P5" s="20"/>
    </row>
    <row r="6" spans="1:17" ht="15" customHeight="1" x14ac:dyDescent="0.3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3">
      <c r="A7" s="5"/>
      <c r="B7" s="31" t="s">
        <v>107</v>
      </c>
      <c r="C7" s="31"/>
      <c r="D7" s="5"/>
      <c r="E7" s="82">
        <f>SUM(O11:O214)</f>
        <v>22257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3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3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61" x14ac:dyDescent="0.3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40.5" hidden="1" x14ac:dyDescent="0.3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3">
      <c r="A12" s="270" t="s">
        <v>200</v>
      </c>
      <c r="B12" s="270">
        <v>3</v>
      </c>
      <c r="C12" s="270" t="s">
        <v>201</v>
      </c>
      <c r="D12" s="270" t="s">
        <v>202</v>
      </c>
      <c r="E12" s="270"/>
      <c r="F12" s="270"/>
      <c r="G12" s="227">
        <v>2</v>
      </c>
      <c r="H12" s="227">
        <v>26</v>
      </c>
      <c r="I12" s="227">
        <v>44</v>
      </c>
      <c r="J12" s="227">
        <v>22</v>
      </c>
      <c r="K12" s="227">
        <v>6</v>
      </c>
      <c r="L12" s="239">
        <v>0.38888888888888901</v>
      </c>
      <c r="M12" s="239">
        <v>2.99</v>
      </c>
      <c r="N12" s="239">
        <v>1.8595068493150699</v>
      </c>
      <c r="O12" s="227">
        <v>8943</v>
      </c>
      <c r="P12" s="51"/>
    </row>
    <row r="13" spans="1:17" s="50" customFormat="1" x14ac:dyDescent="0.3">
      <c r="A13" s="270" t="s">
        <v>205</v>
      </c>
      <c r="B13" s="270">
        <v>26</v>
      </c>
      <c r="C13" s="270" t="s">
        <v>201</v>
      </c>
      <c r="D13" s="270" t="s">
        <v>207</v>
      </c>
      <c r="E13" s="270"/>
      <c r="F13" s="270"/>
      <c r="G13" s="227">
        <v>0</v>
      </c>
      <c r="H13" s="227">
        <v>14</v>
      </c>
      <c r="I13" s="227">
        <v>52</v>
      </c>
      <c r="J13" s="227">
        <v>26</v>
      </c>
      <c r="K13" s="227">
        <v>8</v>
      </c>
      <c r="L13" s="239">
        <v>0.21212121212121199</v>
      </c>
      <c r="M13" s="239">
        <v>2.21</v>
      </c>
      <c r="N13" s="239">
        <v>0.61025151515151499</v>
      </c>
      <c r="O13" s="227">
        <v>2935</v>
      </c>
      <c r="P13" s="51"/>
    </row>
    <row r="14" spans="1:17" s="50" customFormat="1" x14ac:dyDescent="0.3">
      <c r="A14" s="270" t="s">
        <v>209</v>
      </c>
      <c r="B14" s="270">
        <v>34</v>
      </c>
      <c r="C14" s="270" t="s">
        <v>201</v>
      </c>
      <c r="D14" s="270" t="s">
        <v>210</v>
      </c>
      <c r="E14" s="270"/>
      <c r="F14" s="270"/>
      <c r="G14" s="227">
        <v>14</v>
      </c>
      <c r="H14" s="227">
        <v>42</v>
      </c>
      <c r="I14" s="227">
        <v>31</v>
      </c>
      <c r="J14" s="227">
        <v>11</v>
      </c>
      <c r="K14" s="227">
        <v>2</v>
      </c>
      <c r="L14" s="239">
        <v>0.64367816091954</v>
      </c>
      <c r="M14" s="239">
        <v>2.58</v>
      </c>
      <c r="N14" s="239">
        <v>2.15805977011494</v>
      </c>
      <c r="O14" s="227">
        <v>10379</v>
      </c>
      <c r="P14" s="51"/>
    </row>
    <row r="15" spans="1:17" s="50" customFormat="1" x14ac:dyDescent="0.3">
      <c r="A15" s="270"/>
      <c r="B15" s="270"/>
      <c r="C15" s="270"/>
      <c r="D15" s="270"/>
      <c r="E15" s="270"/>
      <c r="F15" s="270"/>
      <c r="G15" s="227"/>
      <c r="H15" s="227"/>
      <c r="I15" s="227"/>
      <c r="J15" s="227"/>
      <c r="K15" s="227"/>
      <c r="L15" s="239"/>
      <c r="M15" s="239"/>
      <c r="N15" s="239"/>
      <c r="O15" s="227"/>
      <c r="P15" s="51"/>
    </row>
    <row r="16" spans="1:17" s="50" customFormat="1" x14ac:dyDescent="0.3">
      <c r="A16" s="276"/>
      <c r="B16" s="276"/>
      <c r="C16" s="276"/>
      <c r="D16" s="276"/>
      <c r="E16" s="276"/>
      <c r="F16" s="276"/>
      <c r="G16" s="230"/>
      <c r="H16" s="230"/>
      <c r="I16" s="230"/>
      <c r="J16" s="230"/>
      <c r="K16" s="230"/>
      <c r="L16" s="243"/>
      <c r="M16" s="244"/>
      <c r="N16" s="244"/>
      <c r="O16" s="230"/>
      <c r="P16" s="51"/>
    </row>
    <row r="17" spans="1:16" s="50" customFormat="1" x14ac:dyDescent="0.3">
      <c r="A17" s="270"/>
      <c r="B17" s="270"/>
      <c r="C17" s="270"/>
      <c r="D17" s="270"/>
      <c r="E17" s="270"/>
      <c r="F17" s="270"/>
      <c r="G17" s="227"/>
      <c r="H17" s="227"/>
      <c r="I17" s="227"/>
      <c r="J17" s="227"/>
      <c r="K17" s="227"/>
      <c r="L17" s="235"/>
      <c r="M17" s="239"/>
      <c r="N17" s="239"/>
      <c r="O17" s="227"/>
      <c r="P17" s="51"/>
    </row>
    <row r="18" spans="1:16" s="50" customFormat="1" x14ac:dyDescent="0.3">
      <c r="A18" s="270"/>
      <c r="B18" s="270"/>
      <c r="C18" s="270"/>
      <c r="D18" s="270"/>
      <c r="E18" s="270"/>
      <c r="F18" s="270"/>
      <c r="G18" s="227"/>
      <c r="H18" s="227"/>
      <c r="I18" s="227"/>
      <c r="J18" s="227"/>
      <c r="K18" s="227"/>
      <c r="L18" s="235"/>
      <c r="M18" s="239"/>
      <c r="N18" s="239"/>
      <c r="O18" s="227"/>
      <c r="P18" s="51"/>
    </row>
    <row r="19" spans="1:16" s="50" customFormat="1" x14ac:dyDescent="0.3">
      <c r="A19" s="270"/>
      <c r="B19" s="270"/>
      <c r="C19" s="270"/>
      <c r="D19" s="270"/>
      <c r="E19" s="270"/>
      <c r="F19" s="270"/>
      <c r="G19" s="227"/>
      <c r="H19" s="227"/>
      <c r="I19" s="227"/>
      <c r="J19" s="227"/>
      <c r="K19" s="227"/>
      <c r="L19" s="235"/>
      <c r="M19" s="239"/>
      <c r="N19" s="239"/>
      <c r="O19" s="227"/>
      <c r="P19" s="51"/>
    </row>
    <row r="20" spans="1:16" s="50" customFormat="1" x14ac:dyDescent="0.3">
      <c r="A20" s="270"/>
      <c r="B20" s="270"/>
      <c r="C20" s="270"/>
      <c r="D20" s="270"/>
      <c r="E20" s="270"/>
      <c r="F20" s="270"/>
      <c r="G20" s="227"/>
      <c r="H20" s="227"/>
      <c r="I20" s="227"/>
      <c r="J20" s="227"/>
      <c r="K20" s="227"/>
      <c r="L20" s="235"/>
      <c r="M20" s="239"/>
      <c r="N20" s="239"/>
      <c r="O20" s="227"/>
      <c r="P20" s="51"/>
    </row>
    <row r="21" spans="1:16" s="50" customFormat="1" x14ac:dyDescent="0.3">
      <c r="A21" s="270"/>
      <c r="B21" s="270"/>
      <c r="C21" s="270"/>
      <c r="D21" s="270"/>
      <c r="E21" s="270"/>
      <c r="F21" s="270"/>
      <c r="G21" s="227"/>
      <c r="H21" s="227"/>
      <c r="I21" s="227"/>
      <c r="J21" s="227"/>
      <c r="K21" s="227"/>
      <c r="L21" s="235"/>
      <c r="M21" s="239"/>
      <c r="N21" s="239"/>
      <c r="O21" s="227"/>
      <c r="P21" s="51"/>
    </row>
    <row r="22" spans="1:16" s="50" customFormat="1" x14ac:dyDescent="0.3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3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3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3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3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3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3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3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3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3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3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3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3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3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3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3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3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3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3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3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3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3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3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3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3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3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3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3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3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3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3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3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3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3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3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3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3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3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3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3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3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3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3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3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3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3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3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3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3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3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3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3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3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3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3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3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3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3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3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3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3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3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22" customFormat="1" x14ac:dyDescent="0.3">
      <c r="A84" s="273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8"/>
    </row>
    <row r="85" spans="1:16" x14ac:dyDescent="0.3">
      <c r="A85" s="273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8"/>
    </row>
    <row r="86" spans="1:16" x14ac:dyDescent="0.3">
      <c r="A86" s="273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8"/>
    </row>
    <row r="87" spans="1:16" x14ac:dyDescent="0.3">
      <c r="A87" s="273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8"/>
    </row>
    <row r="88" spans="1:16" x14ac:dyDescent="0.3">
      <c r="A88" s="273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8"/>
    </row>
    <row r="89" spans="1:16" x14ac:dyDescent="0.3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6" x14ac:dyDescent="0.3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6" x14ac:dyDescent="0.3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6" x14ac:dyDescent="0.3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3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3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3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3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3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3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3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3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3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3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3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3">
      <c r="A104" s="273"/>
      <c r="B104" s="273"/>
      <c r="C104" s="273"/>
      <c r="D104" s="270"/>
      <c r="E104" s="273"/>
      <c r="F104" s="273"/>
      <c r="G104" s="228"/>
      <c r="H104" s="228"/>
      <c r="I104" s="228"/>
      <c r="J104" s="228"/>
      <c r="K104" s="228"/>
      <c r="L104" s="236"/>
      <c r="M104" s="240"/>
      <c r="N104" s="240"/>
      <c r="O104" s="228"/>
    </row>
    <row r="105" spans="1:15" x14ac:dyDescent="0.3">
      <c r="A105" s="273"/>
      <c r="B105" s="273"/>
      <c r="C105" s="273"/>
      <c r="D105" s="270"/>
      <c r="E105" s="273"/>
      <c r="F105" s="273"/>
      <c r="G105" s="228"/>
      <c r="H105" s="228"/>
      <c r="I105" s="228"/>
      <c r="J105" s="228"/>
      <c r="K105" s="228"/>
      <c r="L105" s="236"/>
      <c r="M105" s="240"/>
      <c r="N105" s="240"/>
      <c r="O105" s="228"/>
    </row>
    <row r="106" spans="1:15" x14ac:dyDescent="0.3">
      <c r="A106" s="273"/>
      <c r="B106" s="273"/>
      <c r="C106" s="273"/>
      <c r="D106" s="270"/>
      <c r="E106" s="273"/>
      <c r="F106" s="273"/>
      <c r="G106" s="228"/>
      <c r="H106" s="228"/>
      <c r="I106" s="228"/>
      <c r="J106" s="228"/>
      <c r="K106" s="228"/>
      <c r="L106" s="236"/>
      <c r="M106" s="240"/>
      <c r="N106" s="240"/>
      <c r="O106" s="228"/>
    </row>
    <row r="107" spans="1:15" x14ac:dyDescent="0.3">
      <c r="A107" s="273"/>
      <c r="B107" s="273"/>
      <c r="C107" s="273"/>
      <c r="D107" s="270"/>
      <c r="E107" s="273"/>
      <c r="F107" s="273"/>
      <c r="G107" s="228"/>
      <c r="H107" s="228"/>
      <c r="I107" s="228"/>
      <c r="J107" s="228"/>
      <c r="K107" s="228"/>
      <c r="L107" s="236"/>
      <c r="M107" s="240"/>
      <c r="N107" s="240"/>
      <c r="O107" s="228"/>
    </row>
    <row r="108" spans="1:15" x14ac:dyDescent="0.3">
      <c r="A108" s="273"/>
      <c r="B108" s="273"/>
      <c r="C108" s="273"/>
      <c r="D108" s="270"/>
      <c r="E108" s="273"/>
      <c r="F108" s="273"/>
      <c r="G108" s="228"/>
      <c r="H108" s="228"/>
      <c r="I108" s="228"/>
      <c r="J108" s="228"/>
      <c r="K108" s="228"/>
      <c r="L108" s="236"/>
      <c r="M108" s="240"/>
      <c r="N108" s="240"/>
      <c r="O108" s="228"/>
    </row>
    <row r="109" spans="1:15" x14ac:dyDescent="0.3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6"/>
      <c r="M109" s="240"/>
      <c r="N109" s="240"/>
      <c r="O109" s="228"/>
    </row>
    <row r="110" spans="1:15" x14ac:dyDescent="0.3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6"/>
      <c r="M110" s="240"/>
      <c r="N110" s="240"/>
      <c r="O110" s="228"/>
    </row>
    <row r="111" spans="1:15" x14ac:dyDescent="0.3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7"/>
      <c r="M111" s="241"/>
      <c r="N111" s="241"/>
      <c r="O111" s="228"/>
    </row>
    <row r="112" spans="1:15" x14ac:dyDescent="0.3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7"/>
      <c r="M112" s="241"/>
      <c r="N112" s="241"/>
      <c r="O112" s="228"/>
    </row>
    <row r="113" spans="1:15" x14ac:dyDescent="0.3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7"/>
      <c r="M113" s="241"/>
      <c r="N113" s="241"/>
      <c r="O113" s="228"/>
    </row>
    <row r="114" spans="1:15" x14ac:dyDescent="0.3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7"/>
      <c r="M114" s="241"/>
      <c r="N114" s="241"/>
      <c r="O114" s="228"/>
    </row>
    <row r="115" spans="1:15" x14ac:dyDescent="0.3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7"/>
      <c r="M115" s="241"/>
      <c r="N115" s="241"/>
      <c r="O115" s="228"/>
    </row>
    <row r="116" spans="1:15" x14ac:dyDescent="0.3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3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3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3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3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3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3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3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3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3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3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3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3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3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3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3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3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3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3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9"/>
    </row>
    <row r="135" spans="1:15" x14ac:dyDescent="0.3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9"/>
    </row>
    <row r="136" spans="1:15" x14ac:dyDescent="0.3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9"/>
    </row>
    <row r="137" spans="1:15" x14ac:dyDescent="0.3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9"/>
    </row>
    <row r="138" spans="1:15" x14ac:dyDescent="0.3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9"/>
    </row>
    <row r="139" spans="1:15" x14ac:dyDescent="0.3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3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3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3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3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3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3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3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3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3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3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3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3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3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3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3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3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3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3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3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3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3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3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3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3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3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3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3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3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3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3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3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3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3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3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3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3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3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3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3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3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3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3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3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3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3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3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3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3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3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3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3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3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3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3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3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3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3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3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3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3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3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3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3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3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3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3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3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3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3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3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3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3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3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3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3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3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3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3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3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3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3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3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3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3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3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3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s="44" customFormat="1" x14ac:dyDescent="0.3">
      <c r="A226" s="277"/>
      <c r="B226" s="277"/>
      <c r="C226" s="277"/>
      <c r="D226" s="277"/>
      <c r="E226" s="277"/>
      <c r="F226" s="277"/>
      <c r="G226" s="245"/>
      <c r="H226" s="245"/>
      <c r="I226" s="245"/>
      <c r="J226" s="245"/>
      <c r="K226" s="245"/>
      <c r="L226" s="246"/>
      <c r="M226" s="246"/>
      <c r="N226" s="246"/>
      <c r="O226" s="245"/>
    </row>
    <row r="227" spans="1:15" x14ac:dyDescent="0.3">
      <c r="A227" s="278"/>
      <c r="B227" s="278"/>
      <c r="C227" s="278"/>
      <c r="D227" s="277"/>
      <c r="E227" s="278"/>
      <c r="F227" s="278"/>
      <c r="G227" s="247"/>
      <c r="H227" s="247"/>
      <c r="I227" s="247"/>
      <c r="J227" s="247"/>
      <c r="K227" s="247"/>
      <c r="L227" s="248"/>
      <c r="M227" s="249"/>
      <c r="N227" s="249"/>
      <c r="O227" s="242"/>
    </row>
    <row r="228" spans="1:15" x14ac:dyDescent="0.3">
      <c r="A228" s="278"/>
      <c r="B228" s="278"/>
      <c r="C228" s="278"/>
      <c r="D228" s="277"/>
      <c r="E228" s="278"/>
      <c r="F228" s="278"/>
      <c r="G228" s="247"/>
      <c r="H228" s="247"/>
      <c r="I228" s="247"/>
      <c r="J228" s="247"/>
      <c r="K228" s="247"/>
      <c r="L228" s="248"/>
      <c r="M228" s="249"/>
      <c r="N228" s="249"/>
      <c r="O228" s="242"/>
    </row>
    <row r="229" spans="1:15" x14ac:dyDescent="0.3">
      <c r="A229" s="278"/>
      <c r="B229" s="278"/>
      <c r="C229" s="278"/>
      <c r="D229" s="277"/>
      <c r="E229" s="278"/>
      <c r="F229" s="278"/>
      <c r="G229" s="247"/>
      <c r="H229" s="247"/>
      <c r="I229" s="247"/>
      <c r="J229" s="247"/>
      <c r="K229" s="247"/>
      <c r="L229" s="248"/>
      <c r="M229" s="249"/>
      <c r="N229" s="249"/>
      <c r="O229" s="242"/>
    </row>
    <row r="230" spans="1:15" x14ac:dyDescent="0.3">
      <c r="A230" s="278"/>
      <c r="B230" s="278"/>
      <c r="C230" s="278"/>
      <c r="D230" s="277"/>
      <c r="E230" s="278"/>
      <c r="F230" s="278"/>
      <c r="G230" s="247"/>
      <c r="H230" s="247"/>
      <c r="I230" s="247"/>
      <c r="J230" s="247"/>
      <c r="K230" s="247"/>
      <c r="L230" s="248"/>
      <c r="M230" s="249"/>
      <c r="N230" s="249"/>
      <c r="O230" s="242"/>
    </row>
    <row r="231" spans="1:15" x14ac:dyDescent="0.3">
      <c r="A231" s="278"/>
      <c r="B231" s="278"/>
      <c r="C231" s="278"/>
      <c r="D231" s="277"/>
      <c r="E231" s="278"/>
      <c r="F231" s="278"/>
      <c r="G231" s="247"/>
      <c r="H231" s="247"/>
      <c r="I231" s="247"/>
      <c r="J231" s="247"/>
      <c r="K231" s="247"/>
      <c r="L231" s="248"/>
      <c r="M231" s="249"/>
      <c r="N231" s="249"/>
      <c r="O231" s="242"/>
    </row>
    <row r="232" spans="1:15" x14ac:dyDescent="0.3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3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3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3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3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3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3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3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3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3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3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3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3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3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3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3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3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3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3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3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3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3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3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3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3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3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3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3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3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3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3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3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3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3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3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3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3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3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3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3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3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3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3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3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3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3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3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3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3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3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3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3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3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3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3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3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3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3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3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3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3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3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3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3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3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3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3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3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3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3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3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3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3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3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3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3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3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3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3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3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3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3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3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3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3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3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3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3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3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3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3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3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3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3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3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3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3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3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3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3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3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3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3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3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3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3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3">
      <c r="A338" s="278"/>
      <c r="B338" s="278"/>
      <c r="C338" s="278"/>
      <c r="D338" s="277"/>
      <c r="E338" s="278"/>
      <c r="F338" s="278"/>
      <c r="G338" s="20"/>
      <c r="H338" s="20"/>
      <c r="I338" s="20"/>
      <c r="J338" s="20"/>
      <c r="K338" s="20"/>
      <c r="L338" s="250"/>
      <c r="M338" s="251"/>
      <c r="N338" s="251"/>
      <c r="O338" s="88"/>
    </row>
    <row r="339" spans="1:15" x14ac:dyDescent="0.3">
      <c r="A339" s="278"/>
      <c r="B339" s="278"/>
      <c r="C339" s="278"/>
      <c r="D339" s="277"/>
      <c r="E339" s="278"/>
      <c r="F339" s="278"/>
      <c r="G339" s="20"/>
      <c r="H339" s="20"/>
      <c r="I339" s="20"/>
      <c r="J339" s="20"/>
      <c r="K339" s="20"/>
      <c r="L339" s="250"/>
      <c r="M339" s="251"/>
      <c r="N339" s="251"/>
      <c r="O339" s="88"/>
    </row>
    <row r="340" spans="1:15" x14ac:dyDescent="0.3">
      <c r="A340" s="278"/>
      <c r="B340" s="278"/>
      <c r="C340" s="278"/>
      <c r="D340" s="277"/>
      <c r="E340" s="278"/>
      <c r="F340" s="278"/>
      <c r="G340" s="20"/>
      <c r="H340" s="20"/>
      <c r="I340" s="20"/>
      <c r="J340" s="20"/>
      <c r="K340" s="20"/>
      <c r="L340" s="250"/>
      <c r="M340" s="251"/>
      <c r="N340" s="251"/>
      <c r="O340" s="88"/>
    </row>
    <row r="341" spans="1:15" x14ac:dyDescent="0.3">
      <c r="A341" s="278"/>
      <c r="B341" s="278"/>
      <c r="C341" s="278"/>
      <c r="D341" s="277"/>
      <c r="E341" s="278"/>
      <c r="F341" s="278"/>
      <c r="G341" s="20"/>
      <c r="H341" s="20"/>
      <c r="I341" s="20"/>
      <c r="J341" s="20"/>
      <c r="K341" s="20"/>
      <c r="L341" s="250"/>
      <c r="M341" s="251"/>
      <c r="N341" s="251"/>
      <c r="O341" s="88"/>
    </row>
    <row r="342" spans="1:15" x14ac:dyDescent="0.3">
      <c r="A342" s="278"/>
      <c r="B342" s="278"/>
      <c r="C342" s="278"/>
      <c r="D342" s="277"/>
      <c r="E342" s="278"/>
      <c r="F342" s="278"/>
      <c r="G342" s="20"/>
      <c r="H342" s="20"/>
      <c r="I342" s="20"/>
      <c r="J342" s="20"/>
      <c r="K342" s="20"/>
      <c r="L342" s="250"/>
      <c r="M342" s="251"/>
      <c r="N342" s="251"/>
      <c r="O342" s="88"/>
    </row>
    <row r="343" spans="1:15" x14ac:dyDescent="0.3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3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3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3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3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3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3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3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3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3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3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3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3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3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3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3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3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3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3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3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3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3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3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3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3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3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1"/>
      <c r="M368" s="251"/>
      <c r="N368" s="251"/>
      <c r="O368" s="88"/>
    </row>
    <row r="369" spans="1:15" x14ac:dyDescent="0.3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1"/>
      <c r="M369" s="251"/>
      <c r="N369" s="251"/>
      <c r="O369" s="88"/>
    </row>
    <row r="370" spans="1:15" x14ac:dyDescent="0.3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1"/>
      <c r="M370" s="251"/>
      <c r="N370" s="251"/>
      <c r="O370" s="88"/>
    </row>
    <row r="371" spans="1:15" x14ac:dyDescent="0.3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1"/>
      <c r="M371" s="251"/>
      <c r="N371" s="251"/>
      <c r="O371" s="88"/>
    </row>
    <row r="372" spans="1:15" x14ac:dyDescent="0.3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1"/>
      <c r="M372" s="251"/>
      <c r="N372" s="251"/>
      <c r="O372" s="88"/>
    </row>
    <row r="373" spans="1:15" x14ac:dyDescent="0.3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3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3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3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3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3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3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3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3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3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3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3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3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3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3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3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3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3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3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3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3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3"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3"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3"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3"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3"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3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3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3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3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3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3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3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3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3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3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3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3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3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3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3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3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3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3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3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3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3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3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3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3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3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3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3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3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3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3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3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3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3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3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3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3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3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3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3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3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3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3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3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3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3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3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3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3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3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3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3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3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3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3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3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3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3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3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3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3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3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3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3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3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3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3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3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3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3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3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3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3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3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3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3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3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3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3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3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3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3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3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3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3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3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3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3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3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3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3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3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3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3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3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3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3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3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3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3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3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3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3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3">
      <c r="G501" s="20"/>
      <c r="H501" s="20"/>
      <c r="I501" s="20"/>
      <c r="J501" s="20"/>
      <c r="K501" s="20"/>
      <c r="L501" s="251"/>
      <c r="M501" s="251"/>
      <c r="N501" s="251"/>
      <c r="O501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25 K12:K125">
    <cfRule type="expression" dxfId="5" priority="2">
      <formula>IF($A12&lt;&gt;"",1,0)</formula>
    </cfRule>
  </conditionalFormatting>
  <conditionalFormatting sqref="E12:F125">
    <cfRule type="expression" dxfId="4" priority="1">
      <formula>IF(AND($A12&lt;&gt;"",$E12=""),1,0)</formula>
    </cfRule>
  </conditionalFormatting>
  <conditionalFormatting sqref="A222:O225">
    <cfRule type="expression" dxfId="3" priority="12">
      <formula>IF($A222&lt;&gt;"",1,0)</formula>
    </cfRule>
  </conditionalFormatting>
  <conditionalFormatting sqref="A12:O125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25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5"/>
  <sheetViews>
    <sheetView showGridLines="0" zoomScaleNormal="100" workbookViewId="0"/>
  </sheetViews>
  <sheetFormatPr defaultColWidth="9.1796875" defaultRowHeight="15" customHeight="1" x14ac:dyDescent="0.3"/>
  <cols>
    <col min="1" max="1" width="1.54296875" style="6" customWidth="1"/>
    <col min="2" max="2" width="21.26953125" style="6" customWidth="1"/>
    <col min="3" max="3" width="40" style="124" customWidth="1"/>
    <col min="4" max="4" width="19.81640625" style="6" customWidth="1"/>
    <col min="5" max="5" width="19.453125" style="6" customWidth="1"/>
    <col min="6" max="6" width="19.81640625" style="6" bestFit="1" customWidth="1"/>
    <col min="7" max="7" width="23" style="6" bestFit="1" customWidth="1"/>
    <col min="8" max="8" width="23" style="6" customWidth="1"/>
    <col min="9" max="9" width="10.26953125" style="6" customWidth="1"/>
    <col min="10" max="10" width="20" style="60" hidden="1" customWidth="1"/>
    <col min="11" max="11" width="13.453125" style="60" hidden="1" customWidth="1"/>
    <col min="12" max="12" width="17.453125" style="60" hidden="1" customWidth="1"/>
    <col min="13" max="13" width="6.26953125" style="6" hidden="1" customWidth="1"/>
    <col min="14" max="14" width="97.26953125" style="6" hidden="1" customWidth="1"/>
    <col min="15" max="16384" width="9.1796875" style="6"/>
  </cols>
  <sheetData>
    <row r="1" spans="1:15" ht="15" customHeight="1" x14ac:dyDescent="0.3">
      <c r="E1" s="106"/>
      <c r="K1" s="61"/>
    </row>
    <row r="2" spans="1:15" ht="15.75" customHeight="1" x14ac:dyDescent="0.3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35">
      <c r="A3" s="281"/>
      <c r="B3" s="281"/>
      <c r="C3" s="281"/>
      <c r="D3" s="281"/>
      <c r="E3" s="281"/>
      <c r="F3" s="13"/>
      <c r="G3" s="13"/>
      <c r="H3" s="13"/>
    </row>
    <row r="5" spans="1:15" ht="13.5" x14ac:dyDescent="0.3">
      <c r="B5" s="142" t="s">
        <v>55</v>
      </c>
      <c r="C5" s="269" t="str">
        <f>INSTNAME</f>
        <v>Buckinghamshire New University</v>
      </c>
      <c r="D5" s="96"/>
    </row>
    <row r="6" spans="1:15" ht="13.5" x14ac:dyDescent="0.3">
      <c r="B6" s="142" t="s">
        <v>56</v>
      </c>
      <c r="C6" s="180">
        <f>UKPRN</f>
        <v>10000975</v>
      </c>
      <c r="D6" s="32"/>
      <c r="G6" s="106"/>
      <c r="H6" s="106"/>
    </row>
    <row r="8" spans="1:15" ht="18.75" customHeight="1" thickBot="1" x14ac:dyDescent="0.3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3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3">
      <c r="B10" s="127" t="s">
        <v>122</v>
      </c>
      <c r="C10" s="128" t="s">
        <v>123</v>
      </c>
      <c r="D10" s="213">
        <v>717000</v>
      </c>
      <c r="E10" s="213">
        <v>255000</v>
      </c>
      <c r="F10" s="213">
        <v>170000</v>
      </c>
      <c r="J10" s="165" t="s">
        <v>145</v>
      </c>
      <c r="K10" s="162"/>
      <c r="L10" s="162"/>
      <c r="M10" s="120"/>
    </row>
    <row r="11" spans="1:15" ht="13.5" customHeight="1" x14ac:dyDescent="0.3">
      <c r="B11" s="122"/>
      <c r="C11" s="129" t="s">
        <v>124</v>
      </c>
      <c r="D11" s="214">
        <v>1433000</v>
      </c>
      <c r="E11" s="214">
        <v>400000</v>
      </c>
      <c r="F11" s="214">
        <v>219000</v>
      </c>
      <c r="J11" s="165" t="s">
        <v>146</v>
      </c>
      <c r="K11" s="162"/>
      <c r="L11" s="162"/>
      <c r="M11" s="120"/>
    </row>
    <row r="12" spans="1:15" ht="13.5" customHeight="1" x14ac:dyDescent="0.3">
      <c r="B12" s="122"/>
      <c r="C12" s="129" t="s">
        <v>159</v>
      </c>
      <c r="D12" s="214">
        <v>9000</v>
      </c>
      <c r="E12" s="214">
        <v>45000</v>
      </c>
      <c r="F12" s="214">
        <v>139000</v>
      </c>
      <c r="J12" s="165" t="s">
        <v>147</v>
      </c>
      <c r="K12" s="162"/>
      <c r="L12" s="162"/>
      <c r="M12" s="120"/>
    </row>
    <row r="13" spans="1:15" ht="13.5" x14ac:dyDescent="0.3">
      <c r="B13" s="122"/>
      <c r="C13" s="129" t="s">
        <v>126</v>
      </c>
      <c r="D13" s="214">
        <v>0</v>
      </c>
      <c r="E13" s="214">
        <v>0</v>
      </c>
      <c r="F13" s="214">
        <v>0</v>
      </c>
      <c r="J13" s="165" t="s">
        <v>148</v>
      </c>
      <c r="L13" s="102"/>
      <c r="M13" s="120"/>
    </row>
    <row r="14" spans="1:15" ht="15" customHeight="1" x14ac:dyDescent="0.3">
      <c r="B14" s="106"/>
      <c r="C14" s="129" t="s">
        <v>125</v>
      </c>
      <c r="D14" s="214">
        <v>0</v>
      </c>
      <c r="E14" s="214">
        <v>0</v>
      </c>
      <c r="F14" s="214">
        <v>0</v>
      </c>
      <c r="J14" s="168" t="s">
        <v>149</v>
      </c>
      <c r="K14" s="162"/>
      <c r="L14" s="162"/>
      <c r="M14" s="120"/>
    </row>
    <row r="15" spans="1:15" ht="15.75" customHeight="1" x14ac:dyDescent="0.3">
      <c r="B15" s="59"/>
      <c r="C15" s="130" t="s">
        <v>127</v>
      </c>
      <c r="D15" s="215">
        <v>12000</v>
      </c>
      <c r="E15" s="215">
        <v>41000</v>
      </c>
      <c r="F15" s="215">
        <v>141000</v>
      </c>
      <c r="J15" s="166" t="s">
        <v>142</v>
      </c>
      <c r="K15" s="163"/>
      <c r="L15" s="163"/>
      <c r="M15" s="120"/>
    </row>
    <row r="16" spans="1:15" ht="15" customHeight="1" x14ac:dyDescent="0.3">
      <c r="A16" s="158"/>
      <c r="B16" s="123" t="s">
        <v>114</v>
      </c>
      <c r="C16" s="145" t="s">
        <v>169</v>
      </c>
      <c r="D16" s="181">
        <v>0</v>
      </c>
      <c r="E16" s="212">
        <v>19000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3">
      <c r="B17" s="210" t="s">
        <v>128</v>
      </c>
      <c r="C17" s="146" t="s">
        <v>129</v>
      </c>
      <c r="D17" s="212">
        <v>423000</v>
      </c>
      <c r="E17" s="212">
        <v>475000</v>
      </c>
      <c r="F17" s="212">
        <v>205000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3">
      <c r="A18" s="158"/>
      <c r="B18" s="158"/>
      <c r="C18" s="185" t="s">
        <v>162</v>
      </c>
      <c r="D18" s="211">
        <v>2594000</v>
      </c>
      <c r="E18" s="211">
        <v>1235000</v>
      </c>
      <c r="F18" s="211">
        <v>874000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3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35">
      <c r="A20" s="296" t="s">
        <v>174</v>
      </c>
      <c r="B20" s="296"/>
      <c r="C20" s="296"/>
      <c r="D20" s="159"/>
      <c r="E20" s="160"/>
      <c r="F20" s="182">
        <f>Fund_Income</f>
        <v>13263000</v>
      </c>
      <c r="G20" s="4" t="s">
        <v>113</v>
      </c>
      <c r="H20" s="4"/>
      <c r="I20" s="100"/>
      <c r="K20" s="179" t="s">
        <v>144</v>
      </c>
      <c r="L20" s="183">
        <v>13263000</v>
      </c>
      <c r="N20" s="106"/>
      <c r="O20" s="106"/>
    </row>
    <row r="21" spans="1:15" ht="18.75" customHeight="1" x14ac:dyDescent="0.3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" thickBot="1" x14ac:dyDescent="0.3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3">
      <c r="A23" s="116" t="s">
        <v>119</v>
      </c>
      <c r="B23" s="116"/>
      <c r="C23" s="139"/>
      <c r="D23" s="140"/>
      <c r="E23" s="216"/>
      <c r="F23" s="20">
        <f>HEIF_MAIN</f>
        <v>313433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3">
      <c r="C24" s="131" t="s">
        <v>166</v>
      </c>
      <c r="D24" s="132"/>
      <c r="E24" s="217">
        <f>HEIF_IND</f>
        <v>77200.246305418725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3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35">
      <c r="A26" s="78" t="s">
        <v>131</v>
      </c>
      <c r="B26" s="78"/>
      <c r="C26" s="125"/>
      <c r="D26" s="78"/>
      <c r="E26" s="182"/>
      <c r="F26" s="77">
        <f>HEIF_TOT</f>
        <v>313433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3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3">
      <c r="B28" s="133" t="s">
        <v>132</v>
      </c>
    </row>
    <row r="29" spans="1:15" ht="30" customHeight="1" x14ac:dyDescent="0.3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3">
      <c r="B30" s="6" t="s">
        <v>171</v>
      </c>
    </row>
    <row r="31" spans="1:15" ht="27" customHeight="1" x14ac:dyDescent="0.3">
      <c r="B31" s="297" t="s">
        <v>197</v>
      </c>
      <c r="C31" s="297"/>
      <c r="D31" s="297"/>
      <c r="E31" s="297"/>
      <c r="F31" s="297"/>
    </row>
    <row r="32" spans="1:15" ht="15" customHeight="1" x14ac:dyDescent="0.3">
      <c r="B32" s="7" t="str">
        <f>IF((AND(($D$18&gt;0),(SUM($D$10:$D$17)=0))),$N$24," ")</f>
        <v xml:space="preserve"> </v>
      </c>
    </row>
    <row r="33" spans="2:8" ht="15" customHeight="1" x14ac:dyDescent="0.3">
      <c r="B33" s="7" t="str">
        <f>IF( (AND(($E$18&gt;0),(SUM($E$10:$E$17)=0))),$N$25,"")</f>
        <v/>
      </c>
    </row>
    <row r="34" spans="2:8" ht="15" customHeight="1" x14ac:dyDescent="0.3">
      <c r="B34" s="7" t="str">
        <f>IF( (AND(($F$18&gt;0),(SUM($F$10:$F$17)=0))),$N$26,"")</f>
        <v/>
      </c>
      <c r="G34" s="106"/>
      <c r="H34" s="106"/>
    </row>
    <row r="35" spans="2:8" ht="15" hidden="1" customHeight="1" x14ac:dyDescent="0.3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3"/>
  <sheetViews>
    <sheetView showGridLines="0" zoomScaleNormal="100" workbookViewId="0"/>
  </sheetViews>
  <sheetFormatPr defaultColWidth="9.1796875" defaultRowHeight="15" customHeight="1" x14ac:dyDescent="0.3"/>
  <cols>
    <col min="1" max="1" width="12.26953125" style="6" bestFit="1" customWidth="1"/>
    <col min="2" max="2" width="37.453125" style="6" customWidth="1"/>
    <col min="3" max="3" width="21.81640625" style="6" customWidth="1"/>
    <col min="4" max="4" width="14.1796875" style="4" customWidth="1"/>
    <col min="5" max="5" width="13.26953125" style="6" customWidth="1"/>
    <col min="6" max="6" width="3.54296875" style="6" customWidth="1"/>
    <col min="7" max="7" width="17.453125" style="6" customWidth="1"/>
    <col min="8" max="8" width="10.26953125" style="6" customWidth="1"/>
    <col min="9" max="9" width="72" style="6" customWidth="1"/>
    <col min="10" max="10" width="14.26953125" style="6" customWidth="1"/>
    <col min="11" max="11" width="33.54296875" style="6" bestFit="1" customWidth="1"/>
    <col min="12" max="12" width="15.1796875" style="6" bestFit="1" customWidth="1"/>
    <col min="13" max="13" width="13.7265625" style="6" bestFit="1" customWidth="1"/>
    <col min="14" max="14" width="12.7265625" style="6" bestFit="1" customWidth="1"/>
    <col min="15" max="15" width="9" style="6" bestFit="1" customWidth="1"/>
    <col min="16" max="16" width="12.453125" style="6" bestFit="1" customWidth="1"/>
    <col min="17" max="17" width="12.81640625" style="6" bestFit="1" customWidth="1"/>
    <col min="18" max="16384" width="9.1796875" style="6"/>
  </cols>
  <sheetData>
    <row r="1" spans="1:14" ht="15" customHeight="1" x14ac:dyDescent="0.3">
      <c r="E1" s="106"/>
      <c r="J1" s="3"/>
    </row>
    <row r="2" spans="1:14" ht="15.75" customHeight="1" x14ac:dyDescent="0.3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35">
      <c r="B3" s="147"/>
      <c r="C3" s="147"/>
      <c r="D3" s="148"/>
      <c r="E3" s="147"/>
      <c r="F3" s="13"/>
      <c r="G3" s="13"/>
    </row>
    <row r="5" spans="1:14" ht="18.75" customHeight="1" thickBot="1" x14ac:dyDescent="0.3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3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3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3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3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3">
      <c r="E10" s="17"/>
      <c r="F10" s="17"/>
      <c r="G10" s="17"/>
      <c r="H10" s="100"/>
      <c r="I10" s="105"/>
      <c r="J10" s="3"/>
      <c r="K10" s="3"/>
    </row>
    <row r="11" spans="1:14" ht="15" customHeight="1" x14ac:dyDescent="0.3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3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3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3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3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3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3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3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3">
      <c r="E19" s="17"/>
      <c r="F19" s="17"/>
      <c r="G19" s="17"/>
      <c r="H19" s="100"/>
      <c r="I19" s="3"/>
      <c r="J19" s="3"/>
      <c r="K19" s="3"/>
    </row>
    <row r="20" spans="1:11" ht="15" customHeight="1" x14ac:dyDescent="0.3">
      <c r="E20" s="73"/>
      <c r="F20" s="17"/>
      <c r="G20" s="17"/>
      <c r="H20" s="100"/>
      <c r="I20" s="105"/>
    </row>
    <row r="21" spans="1:11" ht="15" customHeight="1" x14ac:dyDescent="0.3">
      <c r="E21" s="101"/>
      <c r="F21" s="101"/>
      <c r="G21" s="101"/>
      <c r="H21" s="100"/>
      <c r="I21" s="105"/>
    </row>
    <row r="22" spans="1:11" ht="15" hidden="1" customHeight="1" x14ac:dyDescent="0.3">
      <c r="E22" s="103"/>
      <c r="F22" s="103"/>
      <c r="G22" s="103"/>
      <c r="H22" s="100"/>
      <c r="I22" s="105"/>
    </row>
    <row r="23" spans="1:11" ht="15" customHeight="1" x14ac:dyDescent="0.3">
      <c r="E23" s="104"/>
      <c r="F23" s="104"/>
      <c r="G23" s="101"/>
      <c r="H23" s="100"/>
      <c r="I23" s="105"/>
    </row>
    <row r="24" spans="1:11" ht="15" customHeight="1" x14ac:dyDescent="0.3">
      <c r="E24" s="114"/>
      <c r="F24" s="100"/>
      <c r="G24" s="100"/>
      <c r="H24" s="100"/>
      <c r="I24" s="100"/>
    </row>
    <row r="25" spans="1:11" ht="15" customHeight="1" x14ac:dyDescent="0.3">
      <c r="B25" s="100"/>
      <c r="C25" s="100"/>
      <c r="D25" s="153"/>
      <c r="F25" s="105"/>
      <c r="G25" s="105"/>
      <c r="H25" s="100"/>
      <c r="I25" s="100"/>
    </row>
    <row r="31" spans="1:11" ht="15" customHeight="1" x14ac:dyDescent="0.3">
      <c r="C31" s="106"/>
    </row>
    <row r="32" spans="1:11" ht="15" customHeight="1" x14ac:dyDescent="0.3">
      <c r="C32" s="106"/>
      <c r="E32" s="105"/>
    </row>
    <row r="33" spans="3:3" ht="15" customHeight="1" x14ac:dyDescent="0.3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Zahra Mogul - UKRI</cp:lastModifiedBy>
  <cp:lastPrinted>2018-04-27T06:55:25Z</cp:lastPrinted>
  <dcterms:created xsi:type="dcterms:W3CDTF">1998-01-04T14:28:05Z</dcterms:created>
  <dcterms:modified xsi:type="dcterms:W3CDTF">2019-07-25T15:40:33Z</dcterms:modified>
</cp:coreProperties>
</file>