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19-20\Research England\Grant Tables\Outputs\Individual Tables\"/>
    </mc:Choice>
  </mc:AlternateContent>
  <bookViews>
    <workbookView xWindow="79605" yWindow="45" windowWidth="14310" windowHeight="11760" tabRatio="769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<sst xmlns="http://schemas.openxmlformats.org/spreadsheetml/2006/main" count="609" uniqueCount="231">
  <si>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</si>
  <si>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</si>
  <si>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</si>
  <si>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</si>
  <si>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</si>
  <si>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</si>
  <si>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</si>
  <si>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</si>
  <si>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</si>
  <si>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</si>
  <si>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</si>
  <si>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</si>
  <si>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</si>
  <si>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</si>
  <si>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</si>
  <si>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</si>
  <si>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</si>
  <si>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</si>
  <si>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</si>
  <si>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</si>
  <si>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</si>
  <si>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</si>
  <si>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</si>
  <si>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</si>
  <si>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</si>
  <si>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</si>
  <si>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</si>
  <si>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</si>
  <si>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</si>
  <si>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</si>
  <si>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</si>
  <si>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</si>
  <si>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</si>
  <si>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</si>
  <si>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</si>
  <si>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</si>
  <si>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</si>
  <si>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</si>
  <si>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</si>
  <si>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</si>
  <si>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</si>
  <si>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</si>
  <si>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</si>
  <si>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</si>
  <si>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</si>
  <si>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</si>
  <si>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</si>
  <si>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</si>
  <si>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</si>
  <si>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</si>
  <si>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</si>
  <si>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</si>
  <si>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</si>
  <si>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</si>
  <si>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</si>
  <si>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</si>
  <si>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</si>
  <si>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</si>
  <si>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</si>
  <si>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</si>
  <si>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</si>
  <si>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</si>
  <si>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</si>
  <si>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</si>
  <si>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</si>
  <si>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</si>
  <si>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</si>
  <si>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</si>
  <si>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</si>
  <si>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</si>
  <si>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</si>
  <si>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</si>
  <si>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</si>
  <si>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</si>
  <si>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</si>
  <si>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</si>
  <si>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</si>
  <si>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</si>
  <si>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</si>
  <si>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</si>
  <si>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</si>
  <si>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</si>
  <si>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</si>
  <si>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</si>
  <si>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</si>
  <si>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</si>
  <si>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</si>
  <si>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</si>
  <si>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</si>
  <si>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</si>
  <si>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</si>
  <si>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</si>
  <si>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</si>
  <si>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</si>
  <si>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</si>
  <si>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</si>
  <si>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</si>
  <si>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</si>
  <si>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</si>
  <si>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</si>
  <si>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</si>
  <si>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</si>
  <si>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</si>
  <si>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</si>
  <si>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</si>
  <si>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</si>
  <si>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</si>
  <si>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</si>
  <si>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</si>
  <si>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</si>
  <si>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</si>
  <si>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</si>
  <si>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</si>
  <si>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</si>
  <si>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</si>
  <si>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</si>
  <si>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</si>
  <si>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</si>
  <si>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</si>
  <si>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</si>
  <si>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</si>
  <si>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</si>
  <si>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</si>
  <si>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</si>
  <si>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</si>
  <si>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</si>
  <si>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</si>
  <si>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</si>
  <si>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</si>
  <si>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</si>
  <si>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</si>
  <si>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</si>
  <si>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</si>
  <si>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</si>
  <si>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</si>
  <si>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</si>
  <si>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</si>
  <si>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</si>
  <si>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</si>
  <si>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</si>
  <si>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</si>
  <si>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</si>
  <si>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</si>
  <si>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</si>
  <si>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</si>
  <si>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</si>
  <si>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</si>
  <si>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</si>
  <si>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</si>
  <si>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</si>
  <si>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</si>
  <si>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</si>
  <si>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</si>
  <si>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</si>
  <si>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</si>
  <si>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</si>
  <si>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</si>
  <si>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</si>
  <si>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</si>
  <si>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</si>
  <si>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</si>
  <si>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</si>
  <si>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</si>
  <si>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</si>
  <si>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</si>
  <si>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</si>
  <si>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</si>
  <si>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</si>
  <si>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</si>
  <si>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</si>
  <si>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</si>
  <si>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</si>
  <si>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</si>
  <si>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</si>
  <si>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</si>
  <si>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</si>
  <si>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</si>
  <si>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</si>
  <si>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</si>
  <si>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</si>
  <si>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</si>
  <si>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</si>
  <si>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</si>
  <si>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</si>
  <si>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</si>
  <si>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</si>
  <si>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</si>
  <si>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</si>
  <si>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</si>
  <si>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</si>
  <si>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</si>
  <si>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</si>
  <si>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</si>
  <si>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</si>
  <si>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</si>
  <si>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</si>
  <si>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</si>
  <si>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</si>
  <si>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</si>
  <si>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The University of Kent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</si>
  <si>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</si>
  <si>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</si>
  <si>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</si>
  <si>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</si>
  <si>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</si>
  <si>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</si>
  <si>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</si>
  <si>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Biological Sciences</t>
  </si>
  <si>
    <t>B</t>
  </si>
  <si>
    <t>Chemistry</t>
  </si>
  <si>
    <t>Physics</t>
  </si>
  <si>
    <t>Mathematical Sciences</t>
  </si>
  <si>
    <t>Computer Science and Informatics</t>
  </si>
  <si>
    <t>General Engineering</t>
  </si>
  <si>
    <t>C</t>
  </si>
  <si>
    <t>Architecture, Built Environment and Planning</t>
  </si>
  <si>
    <t>Economics and Econometrics</t>
  </si>
  <si>
    <t>Business and Management Studies</t>
  </si>
  <si>
    <t>Law</t>
  </si>
  <si>
    <t>Politics and International Studies</t>
  </si>
  <si>
    <t>Social Work and Social Policy</t>
  </si>
  <si>
    <t>Anthropology and Development Studies</t>
  </si>
  <si>
    <t>Sport and Exercise Sciences, Leisure and Tourism</t>
  </si>
  <si>
    <t>D</t>
  </si>
  <si>
    <t>Modern Languages and Linguistics</t>
  </si>
  <si>
    <t>English Language and Literature</t>
  </si>
  <si>
    <t>History</t>
  </si>
  <si>
    <t>Classics</t>
  </si>
  <si>
    <t>Philosophy</t>
  </si>
  <si>
    <t>Theology and Religious Studies</t>
  </si>
  <si>
    <t>Music, Drama, Dance and Performing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</si>
</sst>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7" fillId="0" borderId="0"/>
    <xf numFmtId="43" fontId="33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9">
    <xf numFmtId="0" fontId="0" fillId="0" borderId="0" xfId="0"/>
    <xf numFmtId="0" fontId="21" fillId="0" borderId="0" xfId="0" applyFont="1"/>
    <xf numFmtId="0" fontId="22" fillId="0" borderId="0" xfId="0" applyFont="1" applyFill="1"/>
    <xf numFmtId="0" fontId="23" fillId="0" borderId="0" xfId="0" applyFont="1" applyFill="1"/>
    <xf numFmtId="0" fontId="23" fillId="0" borderId="0" xfId="0" applyFont="1" applyAlignment="1">
      <alignment horizontal="right"/>
    </xf>
    <xf numFmtId="3" fontId="23" fillId="0" borderId="0" xfId="0" applyNumberFormat="1" applyFont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/>
    <xf numFmtId="0" fontId="22" fillId="0" borderId="0" xfId="0" applyFont="1" applyAlignment="1">
      <alignment horizontal="right" wrapText="1"/>
    </xf>
    <xf numFmtId="0" fontId="23" fillId="0" borderId="0" xfId="0" applyFont="1" applyFill="1" applyAlignment="1">
      <alignment horizontal="right"/>
    </xf>
    <xf numFmtId="3" fontId="23" fillId="0" borderId="0" xfId="0" applyNumberFormat="1" applyFont="1" applyFill="1"/>
    <xf numFmtId="0" fontId="22" fillId="0" borderId="0" xfId="0" applyFont="1" applyFill="1" applyAlignment="1">
      <alignment horizontal="right"/>
    </xf>
    <xf numFmtId="3" fontId="22" fillId="0" borderId="0" xfId="0" applyNumberFormat="1" applyFont="1"/>
    <xf numFmtId="3" fontId="23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Alignment="1">
      <alignment horizontal="left"/>
    </xf>
    <xf numFmtId="3" fontId="23" fillId="0" borderId="0" xfId="0" applyNumberFormat="1" applyFont="1" applyBorder="1"/>
    <xf numFmtId="0" fontId="23" fillId="18" borderId="0" xfId="0" applyFont="1" applyFill="1"/>
    <xf numFmtId="0" fontId="23" fillId="0" borderId="0" xfId="0" applyFont="1" applyFill="1" applyBorder="1" applyAlignment="1">
      <alignment horizontal="left"/>
    </xf>
    <xf numFmtId="3" fontId="22" fillId="0" borderId="0" xfId="0" applyNumberFormat="1" applyFont="1" applyBorder="1"/>
    <xf numFmtId="0" fontId="23" fillId="0" borderId="0" xfId="0" applyFont="1" applyFill="1" applyBorder="1" applyAlignment="1">
      <alignment horizontal="right"/>
    </xf>
    <xf numFmtId="0" fontId="23" fillId="0" borderId="20" xfId="0" applyFont="1" applyBorder="1"/>
    <xf numFmtId="0" fontId="22" fillId="0" borderId="0" xfId="0" applyFont="1" applyBorder="1"/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/>
    <xf numFmtId="3" fontId="23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3" fillId="0" borderId="0" xfId="0" applyNumberFormat="1" applyFont="1" applyFill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23" fillId="0" borderId="10" xfId="0" applyNumberFormat="1" applyFont="1" applyBorder="1" applyAlignment="1">
      <alignment horizontal="left"/>
    </xf>
    <xf numFmtId="3" fontId="23" fillId="0" borderId="10" xfId="0" applyNumberFormat="1" applyFont="1" applyBorder="1"/>
    <xf numFmtId="3" fontId="23" fillId="0" borderId="13" xfId="0" applyNumberFormat="1" applyFont="1" applyFill="1" applyBorder="1"/>
    <xf numFmtId="3" fontId="23" fillId="0" borderId="15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left" wrapText="1"/>
    </xf>
    <xf numFmtId="3" fontId="23" fillId="0" borderId="12" xfId="0" applyNumberFormat="1" applyFont="1" applyBorder="1" applyAlignment="1">
      <alignment horizontal="left"/>
    </xf>
    <xf numFmtId="3" fontId="23" fillId="0" borderId="12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14" xfId="0" applyNumberFormat="1" applyFont="1" applyBorder="1" applyAlignment="1">
      <alignment horizontal="right" textRotation="90" wrapText="1"/>
    </xf>
    <xf numFmtId="3" fontId="23" fillId="0" borderId="18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wrapText="1"/>
    </xf>
    <xf numFmtId="3" fontId="23" fillId="0" borderId="12" xfId="0" applyNumberFormat="1" applyFont="1" applyFill="1" applyBorder="1" applyAlignment="1">
      <alignment horizontal="right" textRotation="90" wrapText="1"/>
    </xf>
    <xf numFmtId="3" fontId="23" fillId="0" borderId="14" xfId="0" applyNumberFormat="1" applyFont="1" applyFill="1" applyBorder="1" applyAlignment="1">
      <alignment horizontal="right"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right" wrapText="1"/>
    </xf>
    <xf numFmtId="3" fontId="21" fillId="0" borderId="0" xfId="0" applyNumberFormat="1" applyFont="1" applyFill="1" applyAlignment="1">
      <alignment horizontal="left"/>
    </xf>
    <xf numFmtId="0" fontId="26" fillId="0" borderId="0" xfId="0" applyFont="1"/>
    <xf numFmtId="4" fontId="23" fillId="0" borderId="0" xfId="0" applyNumberFormat="1" applyFont="1" applyFill="1" applyBorder="1"/>
    <xf numFmtId="166" fontId="23" fillId="0" borderId="0" xfId="0" applyNumberFormat="1" applyFont="1" applyFill="1" applyBorder="1"/>
    <xf numFmtId="3" fontId="24" fillId="0" borderId="0" xfId="0" applyNumberFormat="1" applyFont="1" applyFill="1" applyAlignment="1">
      <alignment horizontal="left"/>
    </xf>
    <xf numFmtId="3" fontId="23" fillId="0" borderId="15" xfId="0" applyNumberFormat="1" applyFont="1" applyBorder="1" applyAlignment="1">
      <alignment horizontal="right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19" borderId="0" xfId="0" applyFont="1" applyFill="1" applyAlignment="1">
      <alignment horizontal="center"/>
    </xf>
    <xf numFmtId="0" fontId="23" fillId="20" borderId="0" xfId="0" applyFont="1" applyFill="1" applyAlignment="1">
      <alignment horizontal="center"/>
    </xf>
    <xf numFmtId="3" fontId="23" fillId="19" borderId="0" xfId="0" applyNumberFormat="1" applyFont="1" applyFill="1" applyAlignment="1">
      <alignment horizontal="center"/>
    </xf>
    <xf numFmtId="3" fontId="23" fillId="19" borderId="0" xfId="0" applyNumberFormat="1" applyFont="1" applyFill="1"/>
    <xf numFmtId="3" fontId="23" fillId="19" borderId="0" xfId="0" applyNumberFormat="1" applyFont="1" applyFill="1" applyAlignment="1">
      <alignment horizontal="left"/>
    </xf>
    <xf numFmtId="0" fontId="23" fillId="19" borderId="0" xfId="0" applyFont="1" applyFill="1"/>
    <xf numFmtId="3" fontId="23" fillId="0" borderId="0" xfId="0" applyNumberFormat="1" applyFont="1" applyFill="1" applyAlignment="1">
      <alignment horizont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20" xfId="0" applyFont="1" applyBorder="1"/>
    <xf numFmtId="3" fontId="22" fillId="0" borderId="0" xfId="0" applyNumberFormat="1" applyFont="1" applyFill="1" applyBorder="1"/>
    <xf numFmtId="0" fontId="23" fillId="0" borderId="12" xfId="0" applyFont="1" applyFill="1" applyBorder="1" applyAlignment="1">
      <alignment horizontal="left"/>
    </xf>
    <xf numFmtId="166" fontId="23" fillId="0" borderId="12" xfId="0" applyNumberFormat="1" applyFont="1" applyFill="1" applyBorder="1"/>
    <xf numFmtId="0" fontId="25" fillId="0" borderId="22" xfId="0" applyFont="1" applyBorder="1"/>
    <xf numFmtId="3" fontId="22" fillId="0" borderId="22" xfId="0" applyNumberFormat="1" applyFont="1" applyFill="1" applyBorder="1"/>
    <xf numFmtId="0" fontId="25" fillId="0" borderId="22" xfId="0" applyFont="1" applyFill="1" applyBorder="1"/>
    <xf numFmtId="3" fontId="23" fillId="0" borderId="12" xfId="0" applyNumberFormat="1" applyFont="1" applyFill="1" applyBorder="1" applyAlignment="1">
      <alignment horizontal="left" wrapText="1"/>
    </xf>
    <xf numFmtId="3" fontId="23" fillId="0" borderId="12" xfId="0" applyNumberFormat="1" applyFont="1" applyBorder="1" applyAlignment="1">
      <alignment wrapText="1"/>
    </xf>
    <xf numFmtId="3" fontId="23" fillId="0" borderId="0" xfId="0" applyNumberFormat="1" applyFont="1" applyBorder="1" applyAlignment="1">
      <alignment horizontal="left"/>
    </xf>
    <xf numFmtId="167" fontId="23" fillId="0" borderId="0" xfId="0" applyNumberFormat="1" applyFont="1"/>
    <xf numFmtId="0" fontId="23" fillId="0" borderId="11" xfId="0" applyFont="1" applyBorder="1"/>
    <xf numFmtId="0" fontId="25" fillId="0" borderId="0" xfId="0" applyFont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3" fontId="23" fillId="0" borderId="0" xfId="0" applyNumberFormat="1" applyFont="1" applyFill="1" applyAlignment="1">
      <alignment horizontal="right"/>
    </xf>
    <xf numFmtId="3" fontId="23" fillId="0" borderId="0" xfId="0" applyNumberFormat="1" applyFont="1" applyFill="1" applyBorder="1" applyAlignment="1">
      <alignment horizontal="right" vertical="top"/>
    </xf>
    <xf numFmtId="0" fontId="23" fillId="0" borderId="20" xfId="0" applyFont="1" applyBorder="1" applyAlignment="1">
      <alignment horizontal="right"/>
    </xf>
    <xf numFmtId="3" fontId="22" fillId="0" borderId="20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/>
    </xf>
    <xf numFmtId="3" fontId="23" fillId="19" borderId="0" xfId="0" applyNumberFormat="1" applyFont="1" applyFill="1" applyAlignment="1">
      <alignment horizontal="left" wrapText="1"/>
    </xf>
    <xf numFmtId="3" fontId="23" fillId="19" borderId="0" xfId="0" applyNumberFormat="1" applyFont="1" applyFill="1" applyAlignment="1">
      <alignment wrapText="1"/>
    </xf>
    <xf numFmtId="4" fontId="23" fillId="19" borderId="0" xfId="39" applyNumberFormat="1" applyFont="1" applyFill="1" applyAlignment="1">
      <alignment wrapText="1"/>
    </xf>
    <xf numFmtId="0" fontId="28" fillId="0" borderId="0" xfId="0" applyFont="1"/>
    <xf numFmtId="3" fontId="28" fillId="0" borderId="0" xfId="0" applyNumberFormat="1" applyFont="1" applyFill="1" applyBorder="1"/>
    <xf numFmtId="0" fontId="28" fillId="0" borderId="0" xfId="0" applyFont="1" applyFill="1" applyAlignment="1">
      <alignment horizontal="left"/>
    </xf>
    <xf numFmtId="166" fontId="28" fillId="0" borderId="0" xfId="0" applyNumberFormat="1" applyFont="1" applyFill="1" applyBorder="1"/>
    <xf numFmtId="3" fontId="31" fillId="0" borderId="0" xfId="0" applyNumberFormat="1" applyFont="1" applyFill="1" applyBorder="1"/>
    <xf numFmtId="0" fontId="28" fillId="0" borderId="0" xfId="0" applyFont="1" applyFill="1" applyAlignment="1">
      <alignment horizontal="center"/>
    </xf>
    <xf numFmtId="0" fontId="23" fillId="0" borderId="0" xfId="0" applyFont="1" applyBorder="1"/>
    <xf numFmtId="0" fontId="22" fillId="0" borderId="20" xfId="0" applyFont="1" applyBorder="1" applyAlignment="1">
      <alignment vertical="center"/>
    </xf>
    <xf numFmtId="168" fontId="22" fillId="0" borderId="20" xfId="0" applyNumberFormat="1" applyFont="1" applyBorder="1" applyAlignment="1">
      <alignment vertical="center"/>
    </xf>
    <xf numFmtId="167" fontId="23" fillId="0" borderId="23" xfId="0" applyNumberFormat="1" applyFont="1" applyFill="1" applyBorder="1" applyAlignment="1">
      <alignment horizontal="left"/>
    </xf>
    <xf numFmtId="167" fontId="23" fillId="0" borderId="10" xfId="0" applyNumberFormat="1" applyFont="1" applyFill="1" applyBorder="1" applyAlignment="1">
      <alignment horizontal="right"/>
    </xf>
    <xf numFmtId="167" fontId="23" fillId="0" borderId="23" xfId="0" applyNumberFormat="1" applyFont="1" applyFill="1" applyBorder="1" applyAlignment="1">
      <alignment horizontal="right"/>
    </xf>
    <xf numFmtId="0" fontId="23" fillId="0" borderId="20" xfId="0" applyFont="1" applyFill="1" applyBorder="1"/>
    <xf numFmtId="167" fontId="23" fillId="0" borderId="24" xfId="0" applyNumberFormat="1" applyFont="1" applyFill="1" applyBorder="1" applyAlignment="1">
      <alignment horizontal="left"/>
    </xf>
    <xf numFmtId="0" fontId="28" fillId="0" borderId="0" xfId="0" applyFont="1" applyBorder="1"/>
    <xf numFmtId="167" fontId="23" fillId="0" borderId="0" xfId="0" applyNumberFormat="1" applyFont="1" applyFill="1" applyBorder="1" applyAlignment="1">
      <alignment horizontal="right"/>
    </xf>
    <xf numFmtId="0" fontId="23" fillId="0" borderId="10" xfId="0" applyFont="1" applyBorder="1"/>
    <xf numFmtId="0" fontId="22" fillId="0" borderId="20" xfId="0" applyFont="1" applyBorder="1"/>
    <xf numFmtId="0" fontId="23" fillId="0" borderId="27" xfId="0" applyFont="1" applyBorder="1"/>
    <xf numFmtId="168" fontId="22" fillId="0" borderId="0" xfId="0" applyNumberFormat="1" applyFont="1" applyBorder="1" applyAlignment="1">
      <alignment vertical="center"/>
    </xf>
    <xf numFmtId="167" fontId="23" fillId="0" borderId="0" xfId="0" applyNumberFormat="1" applyFont="1" applyFill="1" applyBorder="1" applyAlignment="1">
      <alignment horizontal="left"/>
    </xf>
    <xf numFmtId="169" fontId="23" fillId="0" borderId="0" xfId="0" applyNumberFormat="1" applyFont="1" applyFill="1" applyBorder="1" applyAlignment="1">
      <alignment horizontal="right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23" fillId="0" borderId="0" xfId="0" applyFont="1" applyAlignment="1"/>
    <xf numFmtId="0" fontId="25" fillId="0" borderId="22" xfId="0" applyFont="1" applyFill="1" applyBorder="1" applyAlignment="1"/>
    <xf numFmtId="0" fontId="28" fillId="0" borderId="0" xfId="0" applyFont="1" applyAlignment="1"/>
    <xf numFmtId="0" fontId="23" fillId="0" borderId="16" xfId="0" applyFont="1" applyBorder="1" applyAlignment="1">
      <alignment wrapText="1"/>
    </xf>
    <xf numFmtId="0" fontId="23" fillId="0" borderId="26" xfId="0" applyFont="1" applyBorder="1" applyAlignment="1">
      <alignment wrapText="1"/>
    </xf>
    <xf numFmtId="0" fontId="23" fillId="0" borderId="27" xfId="0" applyFont="1" applyBorder="1" applyAlignment="1">
      <alignment wrapText="1"/>
    </xf>
    <xf numFmtId="0" fontId="23" fillId="0" borderId="19" xfId="0" applyFont="1" applyBorder="1" applyAlignment="1">
      <alignment horizontal="left" wrapText="1"/>
    </xf>
    <xf numFmtId="0" fontId="23" fillId="0" borderId="27" xfId="0" applyFont="1" applyFill="1" applyBorder="1" applyAlignment="1"/>
    <xf numFmtId="0" fontId="28" fillId="0" borderId="27" xfId="0" applyFont="1" applyFill="1" applyBorder="1"/>
    <xf numFmtId="0" fontId="32" fillId="0" borderId="0" xfId="0" applyFont="1"/>
    <xf numFmtId="0" fontId="31" fillId="0" borderId="20" xfId="0" applyFont="1" applyBorder="1" applyAlignment="1">
      <alignment vertical="center"/>
    </xf>
    <xf numFmtId="0" fontId="28" fillId="0" borderId="20" xfId="0" applyFont="1" applyBorder="1"/>
    <xf numFmtId="0" fontId="28" fillId="0" borderId="0" xfId="0" applyFont="1" applyAlignment="1">
      <alignment horizontal="center"/>
    </xf>
    <xf numFmtId="0" fontId="23" fillId="0" borderId="25" xfId="0" applyFont="1" applyBorder="1" applyAlignment="1">
      <alignment horizontal="left"/>
    </xf>
    <xf numFmtId="167" fontId="23" fillId="0" borderId="20" xfId="0" applyNumberFormat="1" applyFont="1" applyFill="1" applyBorder="1" applyAlignment="1">
      <alignment horizontal="left"/>
    </xf>
    <xf numFmtId="0" fontId="28" fillId="0" borderId="26" xfId="0" applyFont="1" applyFill="1" applyBorder="1" applyAlignment="1"/>
    <xf numFmtId="0" fontId="28" fillId="0" borderId="26" xfId="0" applyFont="1" applyFill="1" applyBorder="1"/>
    <xf numFmtId="0" fontId="23" fillId="0" borderId="20" xfId="0" applyFont="1" applyBorder="1" applyAlignment="1"/>
    <xf numFmtId="0" fontId="22" fillId="0" borderId="0" xfId="0" applyFont="1" applyAlignment="1">
      <alignment horizontal="right"/>
    </xf>
    <xf numFmtId="0" fontId="23" fillId="0" borderId="18" xfId="0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0" fontId="23" fillId="0" borderId="18" xfId="0" applyFont="1" applyBorder="1" applyAlignment="1"/>
    <xf numFmtId="0" fontId="23" fillId="0" borderId="0" xfId="0" applyFont="1" applyFill="1" applyBorder="1" applyAlignment="1"/>
    <xf numFmtId="3" fontId="21" fillId="0" borderId="0" xfId="0" applyNumberFormat="1" applyFont="1" applyFill="1" applyBorder="1" applyAlignment="1">
      <alignment wrapText="1"/>
    </xf>
    <xf numFmtId="3" fontId="21" fillId="0" borderId="0" xfId="0" applyNumberFormat="1" applyFont="1" applyFill="1" applyBorder="1" applyAlignment="1">
      <alignment horizontal="right" wrapText="1"/>
    </xf>
    <xf numFmtId="170" fontId="23" fillId="0" borderId="20" xfId="0" applyNumberFormat="1" applyFont="1" applyBorder="1" applyAlignment="1">
      <alignment horizontal="right"/>
    </xf>
    <xf numFmtId="167" fontId="23" fillId="0" borderId="12" xfId="0" applyNumberFormat="1" applyFont="1" applyFill="1" applyBorder="1" applyAlignment="1">
      <alignment horizontal="left"/>
    </xf>
    <xf numFmtId="167" fontId="23" fillId="0" borderId="27" xfId="0" applyNumberFormat="1" applyFont="1" applyFill="1" applyBorder="1" applyAlignment="1"/>
    <xf numFmtId="0" fontId="23" fillId="0" borderId="0" xfId="0" applyFont="1" applyBorder="1" applyAlignment="1">
      <alignment horizontal="right"/>
    </xf>
    <xf numFmtId="0" fontId="28" fillId="0" borderId="0" xfId="0" applyFont="1" applyAlignment="1">
      <alignment horizontal="right"/>
    </xf>
    <xf numFmtId="0" fontId="22" fillId="0" borderId="12" xfId="0" applyFont="1" applyBorder="1"/>
    <xf numFmtId="0" fontId="22" fillId="0" borderId="12" xfId="0" applyFont="1" applyBorder="1" applyAlignment="1"/>
    <xf numFmtId="0" fontId="28" fillId="0" borderId="0" xfId="0" applyFont="1" applyFill="1" applyAlignment="1">
      <alignment horizontal="center" wrapText="1"/>
    </xf>
    <xf numFmtId="0" fontId="22" fillId="0" borderId="0" xfId="0" applyFont="1" applyFill="1" applyBorder="1" applyAlignment="1"/>
    <xf numFmtId="0" fontId="23" fillId="0" borderId="18" xfId="0" applyFont="1" applyBorder="1"/>
    <xf numFmtId="0" fontId="23" fillId="0" borderId="20" xfId="0" applyFont="1" applyFill="1" applyBorder="1" applyAlignment="1">
      <alignment horizontal="left"/>
    </xf>
    <xf numFmtId="3" fontId="23" fillId="0" borderId="20" xfId="0" applyNumberFormat="1" applyFont="1" applyFill="1" applyBorder="1"/>
    <xf numFmtId="167" fontId="28" fillId="0" borderId="0" xfId="0" applyNumberFormat="1" applyFont="1" applyFill="1" applyBorder="1" applyAlignment="1">
      <alignment horizontal="left"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left" vertical="top" wrapText="1"/>
    </xf>
    <xf numFmtId="0" fontId="23" fillId="21" borderId="0" xfId="0" applyFont="1" applyFill="1" applyAlignment="1">
      <alignment horizontal="center"/>
    </xf>
    <xf numFmtId="0" fontId="23" fillId="21" borderId="0" xfId="0" applyFont="1" applyFill="1" applyAlignment="1">
      <alignment horizontal="left" wrapText="1"/>
    </xf>
    <xf numFmtId="0" fontId="23" fillId="21" borderId="0" xfId="0" applyFont="1" applyFill="1" applyAlignment="1">
      <alignment horizontal="left" vertical="top" wrapText="1"/>
    </xf>
    <xf numFmtId="167" fontId="23" fillId="21" borderId="0" xfId="0" applyNumberFormat="1" applyFont="1" applyFill="1" applyBorder="1" applyAlignment="1">
      <alignment horizontal="left"/>
    </xf>
    <xf numFmtId="0" fontId="23" fillId="21" borderId="0" xfId="0" applyFont="1" applyFill="1" applyAlignment="1">
      <alignment horizontal="left"/>
    </xf>
    <xf numFmtId="167" fontId="28" fillId="0" borderId="28" xfId="0" applyNumberFormat="1" applyFont="1" applyFill="1" applyBorder="1" applyAlignment="1">
      <alignment horizontal="left"/>
    </xf>
    <xf numFmtId="167" fontId="23" fillId="0" borderId="32" xfId="0" applyNumberFormat="1" applyFont="1" applyFill="1" applyBorder="1" applyAlignment="1">
      <alignment horizontal="left"/>
    </xf>
    <xf numFmtId="0" fontId="23" fillId="0" borderId="32" xfId="0" applyFont="1" applyBorder="1"/>
    <xf numFmtId="0" fontId="23" fillId="0" borderId="30" xfId="0" applyFont="1" applyBorder="1"/>
    <xf numFmtId="0" fontId="23" fillId="0" borderId="29" xfId="0" applyFont="1" applyBorder="1" applyAlignment="1">
      <alignment horizontal="center"/>
    </xf>
    <xf numFmtId="0" fontId="22" fillId="0" borderId="33" xfId="0" applyFont="1" applyFill="1" applyBorder="1" applyAlignment="1">
      <alignment horizontal="left"/>
    </xf>
    <xf numFmtId="0" fontId="22" fillId="0" borderId="31" xfId="0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>
      <alignment horizontal="center"/>
    </xf>
    <xf numFmtId="0" fontId="22" fillId="0" borderId="0" xfId="0" applyNumberFormat="1" applyFont="1" applyAlignment="1">
      <alignment horizontal="left"/>
    </xf>
    <xf numFmtId="171" fontId="23" fillId="0" borderId="16" xfId="47" applyNumberFormat="1" applyFont="1" applyBorder="1" applyAlignment="1">
      <alignment horizontal="right"/>
    </xf>
    <xf numFmtId="3" fontId="23" fillId="0" borderId="20" xfId="0" applyNumberFormat="1" applyFont="1" applyBorder="1"/>
    <xf numFmtId="3" fontId="23" fillId="21" borderId="0" xfId="0" applyNumberFormat="1" applyFont="1" applyFill="1" applyAlignment="1">
      <alignment horizontal="center"/>
    </xf>
    <xf numFmtId="167" fontId="23" fillId="0" borderId="24" xfId="0" applyNumberFormat="1" applyFont="1" applyFill="1" applyBorder="1" applyAlignment="1">
      <alignment horizontal="right"/>
    </xf>
    <xf numFmtId="0" fontId="22" fillId="0" borderId="18" xfId="0" applyFont="1" applyFill="1" applyBorder="1" applyAlignment="1"/>
    <xf numFmtId="0" fontId="23" fillId="0" borderId="18" xfId="0" applyFont="1" applyFill="1" applyBorder="1" applyAlignment="1">
      <alignment horizontal="right" vertical="center"/>
    </xf>
    <xf numFmtId="3" fontId="23" fillId="0" borderId="18" xfId="0" applyNumberFormat="1" applyFont="1" applyFill="1" applyBorder="1" applyAlignment="1">
      <alignment horizontal="right" vertical="center"/>
    </xf>
    <xf numFmtId="0" fontId="23" fillId="0" borderId="16" xfId="0" applyFont="1" applyFill="1" applyBorder="1"/>
    <xf numFmtId="169" fontId="23" fillId="0" borderId="16" xfId="0" applyNumberFormat="1" applyFont="1" applyFill="1" applyBorder="1" applyAlignment="1">
      <alignment horizontal="right"/>
    </xf>
    <xf numFmtId="167" fontId="23" fillId="0" borderId="34" xfId="0" applyNumberFormat="1" applyFont="1" applyFill="1" applyBorder="1" applyAlignment="1">
      <alignment horizontal="left"/>
    </xf>
    <xf numFmtId="9" fontId="23" fillId="0" borderId="34" xfId="39" applyFont="1" applyFill="1" applyBorder="1" applyAlignment="1">
      <alignment horizontal="right"/>
    </xf>
    <xf numFmtId="0" fontId="34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/>
    <xf numFmtId="0" fontId="3" fillId="0" borderId="0" xfId="0" applyFont="1"/>
    <xf numFmtId="0" fontId="35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vertical="center"/>
    </xf>
    <xf numFmtId="0" fontId="39" fillId="0" borderId="0" xfId="0" applyFont="1"/>
    <xf numFmtId="0" fontId="40" fillId="0" borderId="0" xfId="0" applyFont="1"/>
    <xf numFmtId="0" fontId="40" fillId="0" borderId="0" xfId="0" applyFont="1" applyAlignment="1">
      <alignment horizontal="right"/>
    </xf>
    <xf numFmtId="0" fontId="40" fillId="18" borderId="0" xfId="0" applyFont="1" applyFill="1"/>
    <xf numFmtId="0" fontId="40" fillId="22" borderId="0" xfId="0" applyFont="1" applyFill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22" fillId="0" borderId="18" xfId="0" applyFont="1" applyFill="1" applyBorder="1"/>
    <xf numFmtId="0" fontId="22" fillId="0" borderId="12" xfId="0" applyFont="1" applyFill="1" applyBorder="1" applyAlignment="1">
      <alignment horizontal="right" wrapText="1"/>
    </xf>
    <xf numFmtId="0" fontId="23" fillId="0" borderId="16" xfId="0" applyFont="1" applyBorder="1" applyAlignment="1">
      <alignment horizontal="left" vertical="top" wrapText="1"/>
    </xf>
    <xf numFmtId="171" fontId="23" fillId="0" borderId="18" xfId="47" applyNumberFormat="1" applyFont="1" applyFill="1" applyBorder="1" applyAlignment="1"/>
    <xf numFmtId="171" fontId="23" fillId="0" borderId="16" xfId="47" applyNumberFormat="1" applyFont="1" applyBorder="1" applyAlignment="1"/>
    <xf numFmtId="171" fontId="23" fillId="0" borderId="26" xfId="47" applyNumberFormat="1" applyFont="1" applyBorder="1" applyAlignment="1"/>
    <xf numFmtId="171" fontId="23" fillId="0" borderId="27" xfId="47" applyNumberFormat="1" applyFont="1" applyBorder="1" applyAlignment="1"/>
    <xf numFmtId="171" fontId="23" fillId="0" borderId="19" xfId="47" applyNumberFormat="1" applyFont="1" applyBorder="1" applyAlignment="1"/>
    <xf numFmtId="3" fontId="23" fillId="0" borderId="26" xfId="0" applyNumberFormat="1" applyFont="1" applyBorder="1" applyAlignment="1">
      <alignment horizontal="right"/>
    </xf>
    <xf numFmtId="3" fontId="23" fillId="0" borderId="27" xfId="0" applyNumberFormat="1" applyFont="1" applyBorder="1" applyAlignment="1">
      <alignment horizontal="right"/>
    </xf>
    <xf numFmtId="3" fontId="23" fillId="0" borderId="12" xfId="0" applyNumberFormat="1" applyFont="1" applyBorder="1" applyAlignment="1">
      <alignment horizontal="right"/>
    </xf>
    <xf numFmtId="3" fontId="23" fillId="0" borderId="0" xfId="0" applyNumberFormat="1" applyFont="1" applyFill="1" applyAlignment="1">
      <alignment vertical="top"/>
    </xf>
    <xf numFmtId="3" fontId="23" fillId="0" borderId="0" xfId="0" applyNumberFormat="1" applyFont="1" applyBorder="1" applyAlignment="1">
      <alignment vertical="top"/>
    </xf>
    <xf numFmtId="164" fontId="23" fillId="0" borderId="0" xfId="0" applyNumberFormat="1" applyFont="1" applyBorder="1" applyAlignment="1">
      <alignment vertical="top"/>
    </xf>
    <xf numFmtId="4" fontId="23" fillId="0" borderId="0" xfId="0" applyNumberFormat="1" applyFont="1" applyFill="1" applyBorder="1" applyAlignment="1">
      <alignment vertical="top"/>
    </xf>
    <xf numFmtId="3" fontId="22" fillId="0" borderId="0" xfId="0" applyNumberFormat="1" applyFont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164" fontId="23" fillId="0" borderId="0" xfId="0" applyNumberFormat="1" applyFont="1" applyBorder="1" applyAlignment="1">
      <alignment horizontal="right" vertical="top" wrapText="1"/>
    </xf>
    <xf numFmtId="4" fontId="23" fillId="0" borderId="0" xfId="0" applyNumberFormat="1" applyFont="1" applyFill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 wrapText="1"/>
    </xf>
    <xf numFmtId="3" fontId="23" fillId="0" borderId="0" xfId="0" applyNumberFormat="1" applyFont="1" applyBorder="1" applyAlignment="1">
      <alignment horizontal="right" vertical="top"/>
    </xf>
    <xf numFmtId="3" fontId="22" fillId="0" borderId="0" xfId="0" applyNumberFormat="1" applyFont="1" applyBorder="1" applyAlignment="1">
      <alignment horizontal="right" vertical="top"/>
    </xf>
    <xf numFmtId="3" fontId="23" fillId="0" borderId="0" xfId="0" applyNumberFormat="1" applyFont="1" applyFill="1" applyAlignment="1">
      <alignment horizontal="right" vertical="top" wrapText="1"/>
    </xf>
    <xf numFmtId="3" fontId="23" fillId="19" borderId="0" xfId="0" applyNumberFormat="1" applyFont="1" applyFill="1" applyAlignment="1">
      <alignment horizontal="right" wrapText="1"/>
    </xf>
    <xf numFmtId="0" fontId="42" fillId="0" borderId="0" xfId="0" applyFont="1" applyAlignment="1">
      <alignment vertical="center"/>
    </xf>
    <xf numFmtId="0" fontId="41" fillId="0" borderId="0" xfId="48" applyFont="1" applyAlignment="1"/>
    <xf numFmtId="0" fontId="46" fillId="0" borderId="0" xfId="0" applyFont="1" applyAlignment="1">
      <alignment vertical="center"/>
    </xf>
    <xf numFmtId="2" fontId="23" fillId="0" borderId="0" xfId="39" applyNumberFormat="1" applyFont="1" applyBorder="1" applyAlignment="1">
      <alignment horizontal="right" vertical="top" wrapText="1"/>
    </xf>
    <xf numFmtId="2" fontId="23" fillId="0" borderId="0" xfId="39" applyNumberFormat="1" applyFont="1" applyBorder="1" applyAlignment="1">
      <alignment horizontal="right" vertical="top"/>
    </xf>
    <xf numFmtId="2" fontId="22" fillId="0" borderId="0" xfId="39" applyNumberFormat="1" applyFont="1" applyBorder="1" applyAlignment="1">
      <alignment horizontal="right" vertical="top"/>
    </xf>
    <xf numFmtId="2" fontId="22" fillId="0" borderId="0" xfId="0" applyNumberFormat="1" applyFont="1"/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2" fontId="23" fillId="0" borderId="0" xfId="39" applyNumberFormat="1" applyFont="1" applyFill="1" applyAlignment="1">
      <alignment horizontal="right" vertical="top" wrapText="1"/>
    </xf>
    <xf numFmtId="2" fontId="23" fillId="0" borderId="0" xfId="0" applyNumberFormat="1" applyFont="1" applyFill="1" applyAlignment="1">
      <alignment horizontal="right" vertical="top" wrapText="1"/>
    </xf>
    <xf numFmtId="3" fontId="23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3" fontId="23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 vertical="top"/>
    </xf>
    <xf numFmtId="2" fontId="22" fillId="0" borderId="0" xfId="0" applyNumberFormat="1" applyFont="1" applyAlignment="1">
      <alignment horizontal="right" vertical="top"/>
    </xf>
    <xf numFmtId="2" fontId="22" fillId="0" borderId="0" xfId="39" applyNumberFormat="1" applyFont="1" applyAlignment="1">
      <alignment horizontal="right"/>
    </xf>
    <xf numFmtId="2" fontId="22" fillId="0" borderId="0" xfId="0" applyNumberFormat="1" applyFont="1" applyAlignment="1">
      <alignment horizontal="right"/>
    </xf>
    <xf numFmtId="167" fontId="23" fillId="0" borderId="20" xfId="0" applyNumberFormat="1" applyFont="1" applyBorder="1" applyAlignment="1">
      <alignment horizontal="right"/>
    </xf>
    <xf numFmtId="0" fontId="23" fillId="0" borderId="12" xfId="0" applyFont="1" applyBorder="1" applyAlignment="1">
      <alignment horizontal="left"/>
    </xf>
    <xf numFmtId="167" fontId="23" fillId="0" borderId="12" xfId="0" applyNumberFormat="1" applyFont="1" applyFill="1" applyBorder="1" applyAlignment="1">
      <alignment horizontal="right"/>
    </xf>
    <xf numFmtId="0" fontId="23" fillId="0" borderId="12" xfId="0" applyFont="1" applyFill="1" applyBorder="1"/>
    <xf numFmtId="169" fontId="23" fillId="0" borderId="12" xfId="0" applyNumberFormat="1" applyFont="1" applyFill="1" applyBorder="1" applyAlignment="1">
      <alignment horizontal="right"/>
    </xf>
    <xf numFmtId="167" fontId="23" fillId="0" borderId="19" xfId="0" applyNumberFormat="1" applyFont="1" applyFill="1" applyBorder="1" applyAlignment="1">
      <alignment horizontal="left"/>
    </xf>
    <xf numFmtId="9" fontId="23" fillId="0" borderId="19" xfId="39" applyFont="1" applyFill="1" applyBorder="1" applyAlignment="1">
      <alignment horizontal="right"/>
    </xf>
    <xf numFmtId="0" fontId="23" fillId="0" borderId="26" xfId="0" applyFont="1" applyFill="1" applyBorder="1" applyAlignment="1">
      <alignment horizontal="left"/>
    </xf>
    <xf numFmtId="3" fontId="23" fillId="0" borderId="26" xfId="0" applyNumberFormat="1" applyFont="1" applyBorder="1"/>
    <xf numFmtId="3" fontId="23" fillId="0" borderId="25" xfId="0" applyNumberFormat="1" applyFont="1" applyBorder="1"/>
    <xf numFmtId="0" fontId="23" fillId="0" borderId="27" xfId="0" applyFont="1" applyFill="1" applyBorder="1" applyAlignment="1">
      <alignment horizontal="left"/>
    </xf>
    <xf numFmtId="3" fontId="23" fillId="0" borderId="27" xfId="0" applyNumberFormat="1" applyFont="1" applyFill="1" applyBorder="1"/>
    <xf numFmtId="4" fontId="23" fillId="0" borderId="27" xfId="0" applyNumberFormat="1" applyFont="1" applyFill="1" applyBorder="1"/>
    <xf numFmtId="0" fontId="29" fillId="0" borderId="25" xfId="0" applyFont="1" applyFill="1" applyBorder="1"/>
    <xf numFmtId="3" fontId="23" fillId="0" borderId="27" xfId="0" applyNumberFormat="1" applyFont="1" applyBorder="1"/>
    <xf numFmtId="0" fontId="23" fillId="0" borderId="0" xfId="0" applyFont="1" applyFill="1" applyBorder="1" applyAlignment="1">
      <alignment horizontal="right" vertical="center"/>
    </xf>
    <xf numFmtId="0" fontId="23" fillId="19" borderId="0" xfId="0" applyFont="1" applyFill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3" fillId="0" borderId="0" xfId="0" applyNumberFormat="1" applyFont="1" applyFill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left" wrapText="1"/>
    </xf>
    <xf numFmtId="49" fontId="23" fillId="0" borderId="0" xfId="0" applyNumberFormat="1" applyFont="1" applyAlignment="1">
      <alignment horizontal="right"/>
    </xf>
    <xf numFmtId="3" fontId="21" fillId="0" borderId="0" xfId="0" applyNumberFormat="1" applyFont="1" applyFill="1" applyBorder="1" applyAlignment="1"/>
    <xf numFmtId="0" fontId="41" fillId="0" borderId="0" xfId="48" applyFont="1" applyAlignment="1">
      <alignment horizontal="left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6" fillId="0" borderId="0" xfId="0" applyNumberFormat="1" applyFont="1" applyAlignment="1">
      <alignment horizontal="center" vertical="center"/>
    </xf>
    <xf numFmtId="0" fontId="22" fillId="0" borderId="11" xfId="0" applyFont="1" applyBorder="1" applyAlignment="1">
      <alignment horizontal="right" wrapText="1"/>
    </xf>
    <xf numFmtId="3" fontId="23" fillId="0" borderId="0" xfId="0" applyNumberFormat="1" applyFont="1" applyAlignment="1">
      <alignment horizontal="center"/>
    </xf>
    <xf numFmtId="3" fontId="23" fillId="0" borderId="2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left"/>
    </xf>
    <xf numFmtId="3" fontId="21" fillId="0" borderId="0" xfId="0" applyNumberFormat="1" applyFont="1" applyFill="1" applyAlignment="1">
      <alignment horizontal="left" wrapText="1"/>
    </xf>
    <xf numFmtId="3" fontId="23" fillId="0" borderId="21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0" fontId="23" fillId="0" borderId="20" xfId="0" applyFont="1" applyFill="1" applyBorder="1" applyAlignment="1">
      <alignment horizontal="left" wrapText="1"/>
    </xf>
    <xf numFmtId="0" fontId="23" fillId="0" borderId="0" xfId="0" applyFont="1" applyAlignment="1">
      <alignment horizontal="left" wrapText="1"/>
    </xf>
    <xf numFmtId="3" fontId="21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2.75" x14ac:dyDescent="0.2"/>
  <cols>
    <col min="1" max="10" width="9.140625" style="196"/>
    <col min="11" max="11" width="25.28515625" style="196" customWidth="1"/>
    <col min="12" max="18" width="9.140625" style="196"/>
    <col min="19" max="20" width="9.140625" style="196" hidden="1" customWidth="1"/>
    <col min="21" max="16384" width="9.140625" style="196"/>
  </cols>
  <sheetData>
    <row r="2" spans="1:20" ht="124.5" customHeight="1" x14ac:dyDescent="0.2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4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45">
      <c r="A4" s="285" t="str">
        <f>INSTNAME</f>
        <v>The University of Kent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3" x14ac:dyDescent="0.45">
      <c r="A5" s="284">
        <f>UKPRN</f>
        <v>10007150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75" x14ac:dyDescent="0.2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25">
      <c r="A8" s="200"/>
    </row>
    <row r="9" spans="1:20" s="201" customFormat="1" ht="15" customHeight="1" x14ac:dyDescent="0.2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2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2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2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2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2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" x14ac:dyDescent="0.2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14:I14" location="Table_F!A1" display="Table F: 2018-19 HEIF formula parameters"/>
    <hyperlink ref="A9:I9" location="Table_A!A1" display="Table A: 2018-19 Summary of allocation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zoomScaleNormal="100" workbookViewId="0"/>
  </sheetViews>
  <sheetFormatPr defaultColWidth="9.140625" defaultRowHeight="12.75" x14ac:dyDescent="0.2"/>
  <cols>
    <col min="1" max="1" width="16.42578125" style="196" customWidth="1"/>
    <col min="2" max="2" width="15.140625" style="196" customWidth="1"/>
    <col min="3" max="3" width="21.42578125" style="196" customWidth="1"/>
    <col min="4" max="4" width="14.28515625" style="196" customWidth="1"/>
    <col min="5" max="5" width="13.28515625" style="196" customWidth="1"/>
    <col min="6" max="6" width="14.42578125" style="196" customWidth="1"/>
    <col min="7" max="7" width="8.42578125" style="196" customWidth="1"/>
    <col min="8" max="8" width="10.42578125" style="196" customWidth="1"/>
    <col min="9" max="9" width="10.85546875" style="196" customWidth="1"/>
    <col min="10" max="10" width="18.7109375" style="196" hidden="1" customWidth="1"/>
    <col min="11" max="12" width="9.140625" style="196" hidden="1" customWidth="1"/>
    <col min="13" max="13" width="11.28515625" style="196" hidden="1" customWidth="1"/>
    <col min="14" max="14" width="14.5703125" style="196" hidden="1" customWidth="1"/>
    <col min="15" max="15" width="11.5703125" style="196" bestFit="1" customWidth="1"/>
    <col min="16" max="16384" width="9.140625" style="196"/>
  </cols>
  <sheetData>
    <row r="2" spans="1:15" ht="15.75" x14ac:dyDescent="0.2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2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2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2">
      <c r="A5" s="194" t="s">
        <v>56</v>
      </c>
      <c r="B5" s="96">
        <v>10007150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2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2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2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2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2">
      <c r="A10" s="7" t="s">
        <v>1</v>
      </c>
      <c r="B10" s="7"/>
      <c r="C10" s="7"/>
      <c r="D10" s="13" t="s">
        <v>20</v>
      </c>
      <c r="E10" s="89"/>
      <c r="F10" s="89">
        <v>11607649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2">
      <c r="A12" s="28"/>
      <c r="B12" s="186"/>
      <c r="C12" s="186"/>
      <c r="D12" s="186" t="s">
        <v>111</v>
      </c>
      <c r="E12" s="187">
        <f>QR_TOT</f>
        <v>11607649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11607649</v>
      </c>
    </row>
    <row r="13" spans="1:15" ht="14.25" customHeight="1" x14ac:dyDescent="0.2">
      <c r="A13" s="28"/>
      <c r="B13" s="267"/>
      <c r="C13" s="267"/>
      <c r="D13" s="267" t="s">
        <v>191</v>
      </c>
      <c r="E13" s="95"/>
      <c r="F13" s="20">
        <v>724354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2">
      <c r="A14" s="7"/>
      <c r="B14" s="7"/>
      <c r="C14" s="7"/>
      <c r="D14" s="13" t="s">
        <v>21</v>
      </c>
      <c r="E14" s="89"/>
      <c r="F14" s="89">
        <v>337866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2">
      <c r="A15" s="7"/>
      <c r="B15" s="7"/>
      <c r="C15" s="7"/>
      <c r="D15" s="13" t="s">
        <v>22</v>
      </c>
      <c r="E15" s="89"/>
      <c r="F15" s="89">
        <v>76397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2">
      <c r="A16" s="7"/>
      <c r="B16" s="7"/>
      <c r="C16" s="7"/>
      <c r="D16" s="13" t="s">
        <v>109</v>
      </c>
      <c r="E16" s="89"/>
      <c r="F16" s="89">
        <v>2468573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2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2">
      <c r="A18" s="2"/>
      <c r="B18" s="2"/>
      <c r="C18" s="2"/>
      <c r="D18" s="15" t="s">
        <v>59</v>
      </c>
      <c r="E18" s="89"/>
      <c r="F18" s="89">
        <v>15214839</v>
      </c>
      <c r="G18" s="14"/>
      <c r="H18" s="14"/>
      <c r="J18" s="268" t="s">
        <v>78</v>
      </c>
    </row>
    <row r="19" spans="1:14" ht="13.5" x14ac:dyDescent="0.2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2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2">
      <c r="A21" s="2" t="s">
        <v>118</v>
      </c>
      <c r="B21" s="2"/>
      <c r="C21" s="2"/>
      <c r="D21" s="13" t="s">
        <v>119</v>
      </c>
      <c r="E21" s="89"/>
      <c r="F21" s="89">
        <v>1402298</v>
      </c>
      <c r="G21" s="14"/>
      <c r="H21" s="14"/>
      <c r="J21" s="62" t="s">
        <v>163</v>
      </c>
    </row>
    <row r="22" spans="1:14" s="3" customFormat="1" ht="13.5" x14ac:dyDescent="0.2">
      <c r="A22" s="2"/>
      <c r="B22" s="2"/>
      <c r="C22" s="208"/>
      <c r="D22" s="143" t="s">
        <v>160</v>
      </c>
      <c r="E22" s="144">
        <f>HEIF_MAIN*(50/203)</f>
        <v>345393.59605911333</v>
      </c>
      <c r="G22" s="14"/>
      <c r="H22" s="14"/>
      <c r="M22" s="61"/>
      <c r="N22" s="61"/>
    </row>
    <row r="23" spans="1:14" s="3" customFormat="1" ht="13.5" x14ac:dyDescent="0.2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2">
      <c r="A24" s="2"/>
      <c r="B24" s="2"/>
      <c r="C24" s="2"/>
      <c r="D24" s="15" t="s">
        <v>120</v>
      </c>
      <c r="E24" s="89"/>
      <c r="F24" s="89">
        <v>1402298</v>
      </c>
      <c r="G24" s="14"/>
      <c r="H24" s="14"/>
      <c r="J24" s="62" t="s">
        <v>112</v>
      </c>
    </row>
    <row r="25" spans="1:14" ht="13.5" x14ac:dyDescent="0.2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2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75" x14ac:dyDescent="0.25">
      <c r="A27" s="1" t="s">
        <v>10</v>
      </c>
      <c r="B27" s="1"/>
      <c r="C27" s="1"/>
      <c r="D27" s="6"/>
      <c r="E27" s="88"/>
      <c r="F27" s="88">
        <v>16617137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.5" thickBot="1" x14ac:dyDescent="0.3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2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2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2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2">
      <c r="D32" s="10"/>
      <c r="E32" s="10"/>
      <c r="F32" s="19"/>
      <c r="G32" s="17"/>
      <c r="H32" s="17"/>
      <c r="J32" s="61"/>
    </row>
    <row r="33" spans="1:14" s="3" customFormat="1" ht="24" customHeight="1" x14ac:dyDescent="0.2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2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2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2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2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2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2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285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12.42578125" style="274" customWidth="1"/>
    <col min="2" max="2" width="3.85546875" style="275" customWidth="1"/>
    <col min="3" max="3" width="2.7109375" style="275" customWidth="1"/>
    <col min="4" max="4" width="50.140625" style="274" customWidth="1"/>
    <col min="5" max="5" width="15.5703125" style="274" customWidth="1"/>
    <col min="6" max="10" width="8.85546875" style="5" customWidth="1"/>
    <col min="11" max="22" width="8.85546875" style="14" customWidth="1"/>
    <col min="23" max="23" width="13" style="5" customWidth="1"/>
    <col min="24" max="24" width="13" style="16" customWidth="1"/>
    <col min="25" max="25" width="13" style="5" customWidth="1"/>
    <col min="26" max="26" width="9.140625" style="5" customWidth="1"/>
    <col min="27" max="28" width="9.140625" style="5"/>
    <col min="29" max="29" width="9.140625" style="5" customWidth="1"/>
    <col min="30" max="16384" width="9.140625" style="5"/>
  </cols>
  <sheetData>
    <row r="1" spans="1:26" x14ac:dyDescent="0.2">
      <c r="A1" s="5"/>
      <c r="B1" s="287"/>
      <c r="C1" s="287"/>
      <c r="D1" s="287"/>
      <c r="E1" s="5"/>
      <c r="W1" s="16"/>
      <c r="Z1" s="14"/>
    </row>
    <row r="2" spans="1:26" ht="15.75" x14ac:dyDescent="0.2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2">
      <c r="A3" s="31"/>
      <c r="B3" s="31"/>
      <c r="C3" s="31"/>
      <c r="D3" s="5"/>
      <c r="E3" s="5"/>
      <c r="W3" s="16"/>
    </row>
    <row r="4" spans="1:26" x14ac:dyDescent="0.2">
      <c r="A4" s="194" t="s">
        <v>55</v>
      </c>
      <c r="B4" s="269" t="str">
        <f>INSTNAME</f>
        <v>The University of Kent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2">
      <c r="A5" s="194" t="s">
        <v>56</v>
      </c>
      <c r="B5" s="292">
        <f>UKPRN</f>
        <v>10007150</v>
      </c>
      <c r="C5" s="292"/>
      <c r="D5" s="292"/>
      <c r="E5" s="5"/>
      <c r="W5" s="16"/>
      <c r="Y5" s="20"/>
    </row>
    <row r="6" spans="1:26" s="14" customFormat="1" ht="15" customHeight="1" x14ac:dyDescent="0.2">
      <c r="W6" s="30"/>
      <c r="X6" s="30"/>
      <c r="Y6" s="89"/>
    </row>
    <row r="7" spans="1:26" ht="14.25" customHeight="1" x14ac:dyDescent="0.2">
      <c r="A7" s="5"/>
      <c r="B7" s="31"/>
      <c r="C7" s="31" t="s">
        <v>108</v>
      </c>
      <c r="D7" s="5"/>
      <c r="E7" s="82">
        <f>SUM(W15:W217)</f>
        <v>11607649</v>
      </c>
      <c r="W7" s="16"/>
      <c r="X7" s="14"/>
      <c r="Y7" s="89"/>
      <c r="Z7" s="31"/>
    </row>
    <row r="8" spans="1:26" s="14" customFormat="1" ht="14.25" customHeight="1" x14ac:dyDescent="0.2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2">
      <c r="C9" s="31" t="s">
        <v>191</v>
      </c>
      <c r="E9" s="82">
        <f>SUM(Y15:Y217)</f>
        <v>724354</v>
      </c>
      <c r="H9" s="5"/>
      <c r="I9" s="5"/>
      <c r="J9" s="5"/>
      <c r="X9" s="5"/>
      <c r="Y9" s="89"/>
      <c r="Z9" s="33"/>
    </row>
    <row r="10" spans="1:26" x14ac:dyDescent="0.2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2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2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2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2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2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2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30.1</v>
      </c>
      <c r="G16" s="225">
        <v>56.2</v>
      </c>
      <c r="H16" s="225">
        <v>11</v>
      </c>
      <c r="I16" s="225">
        <v>0</v>
      </c>
      <c r="J16" s="225">
        <v>2.7</v>
      </c>
      <c r="K16" s="226">
        <v>4.9059999999999997</v>
      </c>
      <c r="L16" s="226">
        <v>9.1609999999999996</v>
      </c>
      <c r="M16" s="226">
        <v>1.7929999999999999</v>
      </c>
      <c r="N16" s="226">
        <v>0</v>
      </c>
      <c r="O16" s="226">
        <v>0.44</v>
      </c>
      <c r="P16" s="226">
        <v>14.067</v>
      </c>
      <c r="Q16" s="226">
        <v>19.625</v>
      </c>
      <c r="R16" s="226">
        <v>9.1609999999999996</v>
      </c>
      <c r="S16" s="226">
        <v>0</v>
      </c>
      <c r="T16" s="226">
        <v>0</v>
      </c>
      <c r="U16" s="226">
        <v>0</v>
      </c>
      <c r="V16" s="226">
        <v>28.786000000000001</v>
      </c>
      <c r="W16" s="227">
        <v>386424</v>
      </c>
      <c r="X16" s="227">
        <v>0</v>
      </c>
      <c r="Y16" s="227">
        <v>24114</v>
      </c>
    </row>
    <row r="17" spans="1:25" s="50" customFormat="1" ht="27" x14ac:dyDescent="0.2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0</v>
      </c>
      <c r="G17" s="225">
        <v>60</v>
      </c>
      <c r="H17" s="225">
        <v>13.3</v>
      </c>
      <c r="I17" s="225">
        <v>0</v>
      </c>
      <c r="J17" s="225">
        <v>26.7</v>
      </c>
      <c r="K17" s="226">
        <v>0</v>
      </c>
      <c r="L17" s="226">
        <v>9.7799999999999994</v>
      </c>
      <c r="M17" s="226">
        <v>2.1680000000000001</v>
      </c>
      <c r="N17" s="226">
        <v>0</v>
      </c>
      <c r="O17" s="226">
        <v>4.3520000000000003</v>
      </c>
      <c r="P17" s="226">
        <v>9.7799999999999994</v>
      </c>
      <c r="Q17" s="226">
        <v>0</v>
      </c>
      <c r="R17" s="226">
        <v>9.7799999999999994</v>
      </c>
      <c r="S17" s="226">
        <v>0</v>
      </c>
      <c r="T17" s="226">
        <v>0</v>
      </c>
      <c r="U17" s="226">
        <v>0</v>
      </c>
      <c r="V17" s="226">
        <v>9.7799999999999994</v>
      </c>
      <c r="W17" s="227">
        <v>23135</v>
      </c>
      <c r="X17" s="227">
        <v>0</v>
      </c>
      <c r="Y17" s="227">
        <v>1444</v>
      </c>
    </row>
    <row r="18" spans="1:25" s="50" customFormat="1" ht="27" x14ac:dyDescent="0.2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25</v>
      </c>
      <c r="G18" s="225">
        <v>62.5</v>
      </c>
      <c r="H18" s="225">
        <v>12.5</v>
      </c>
      <c r="I18" s="225">
        <v>0</v>
      </c>
      <c r="J18" s="225">
        <v>0</v>
      </c>
      <c r="K18" s="226">
        <v>4.0750000000000002</v>
      </c>
      <c r="L18" s="226">
        <v>10.188000000000001</v>
      </c>
      <c r="M18" s="226">
        <v>2.0379999999999998</v>
      </c>
      <c r="N18" s="226">
        <v>0</v>
      </c>
      <c r="O18" s="226">
        <v>0</v>
      </c>
      <c r="P18" s="226">
        <v>14.262</v>
      </c>
      <c r="Q18" s="226">
        <v>16.3</v>
      </c>
      <c r="R18" s="226">
        <v>10.188000000000001</v>
      </c>
      <c r="S18" s="226">
        <v>0</v>
      </c>
      <c r="T18" s="226">
        <v>0</v>
      </c>
      <c r="U18" s="226">
        <v>0</v>
      </c>
      <c r="V18" s="226">
        <v>26.488</v>
      </c>
      <c r="W18" s="227">
        <v>47468</v>
      </c>
      <c r="X18" s="227">
        <v>0</v>
      </c>
      <c r="Y18" s="227">
        <v>2962</v>
      </c>
    </row>
    <row r="19" spans="1:25" s="50" customFormat="1" x14ac:dyDescent="0.2">
      <c r="A19" s="270" t="s">
        <v>200</v>
      </c>
      <c r="B19" s="270">
        <v>4</v>
      </c>
      <c r="C19" s="270" t="s">
        <v>201</v>
      </c>
      <c r="D19" s="270" t="s">
        <v>206</v>
      </c>
      <c r="E19" s="270" t="s">
        <v>203</v>
      </c>
      <c r="F19" s="225">
        <v>20</v>
      </c>
      <c r="G19" s="225">
        <v>44.3</v>
      </c>
      <c r="H19" s="225">
        <v>31.4</v>
      </c>
      <c r="I19" s="225">
        <v>3.4</v>
      </c>
      <c r="J19" s="225">
        <v>0.9</v>
      </c>
      <c r="K19" s="226">
        <v>6.6260000000000003</v>
      </c>
      <c r="L19" s="226">
        <v>14.677</v>
      </c>
      <c r="M19" s="226">
        <v>10.403</v>
      </c>
      <c r="N19" s="226">
        <v>1.1259999999999999</v>
      </c>
      <c r="O19" s="226">
        <v>0.29799999999999999</v>
      </c>
      <c r="P19" s="226">
        <v>21.303000000000001</v>
      </c>
      <c r="Q19" s="226">
        <v>26.504000000000001</v>
      </c>
      <c r="R19" s="226">
        <v>14.677</v>
      </c>
      <c r="S19" s="226">
        <v>0</v>
      </c>
      <c r="T19" s="226">
        <v>0</v>
      </c>
      <c r="U19" s="226">
        <v>0</v>
      </c>
      <c r="V19" s="226">
        <v>41.180999999999997</v>
      </c>
      <c r="W19" s="227">
        <v>552813</v>
      </c>
      <c r="X19" s="227">
        <v>0</v>
      </c>
      <c r="Y19" s="227">
        <v>34497</v>
      </c>
    </row>
    <row r="20" spans="1:25" s="50" customFormat="1" x14ac:dyDescent="0.2">
      <c r="A20" s="270" t="s">
        <v>200</v>
      </c>
      <c r="B20" s="270">
        <v>4</v>
      </c>
      <c r="C20" s="270" t="s">
        <v>201</v>
      </c>
      <c r="D20" s="270" t="s">
        <v>206</v>
      </c>
      <c r="E20" s="270" t="s">
        <v>204</v>
      </c>
      <c r="F20" s="225">
        <v>40</v>
      </c>
      <c r="G20" s="225">
        <v>60</v>
      </c>
      <c r="H20" s="225">
        <v>0</v>
      </c>
      <c r="I20" s="225">
        <v>0</v>
      </c>
      <c r="J20" s="225">
        <v>0</v>
      </c>
      <c r="K20" s="226">
        <v>13.252000000000001</v>
      </c>
      <c r="L20" s="226">
        <v>19.878</v>
      </c>
      <c r="M20" s="226">
        <v>0</v>
      </c>
      <c r="N20" s="226">
        <v>0</v>
      </c>
      <c r="O20" s="226">
        <v>0</v>
      </c>
      <c r="P20" s="226">
        <v>33.130000000000003</v>
      </c>
      <c r="Q20" s="226">
        <v>53.008000000000003</v>
      </c>
      <c r="R20" s="226">
        <v>19.878</v>
      </c>
      <c r="S20" s="226">
        <v>0</v>
      </c>
      <c r="T20" s="226">
        <v>0</v>
      </c>
      <c r="U20" s="226">
        <v>0</v>
      </c>
      <c r="V20" s="226">
        <v>72.885999999999996</v>
      </c>
      <c r="W20" s="227">
        <v>172417</v>
      </c>
      <c r="X20" s="227">
        <v>0</v>
      </c>
      <c r="Y20" s="227">
        <v>10759</v>
      </c>
    </row>
    <row r="21" spans="1:25" s="50" customFormat="1" x14ac:dyDescent="0.2">
      <c r="A21" s="270" t="s">
        <v>200</v>
      </c>
      <c r="B21" s="270">
        <v>4</v>
      </c>
      <c r="C21" s="270" t="s">
        <v>201</v>
      </c>
      <c r="D21" s="270" t="s">
        <v>206</v>
      </c>
      <c r="E21" s="270" t="s">
        <v>205</v>
      </c>
      <c r="F21" s="225">
        <v>12.5</v>
      </c>
      <c r="G21" s="225">
        <v>87.5</v>
      </c>
      <c r="H21" s="225">
        <v>0</v>
      </c>
      <c r="I21" s="225">
        <v>0</v>
      </c>
      <c r="J21" s="225">
        <v>0</v>
      </c>
      <c r="K21" s="226">
        <v>4.141</v>
      </c>
      <c r="L21" s="226">
        <v>28.989000000000001</v>
      </c>
      <c r="M21" s="226">
        <v>0</v>
      </c>
      <c r="N21" s="226">
        <v>0</v>
      </c>
      <c r="O21" s="226">
        <v>0</v>
      </c>
      <c r="P21" s="226">
        <v>33.130000000000003</v>
      </c>
      <c r="Q21" s="226">
        <v>16.565000000000001</v>
      </c>
      <c r="R21" s="226">
        <v>28.989000000000001</v>
      </c>
      <c r="S21" s="226">
        <v>0</v>
      </c>
      <c r="T21" s="226">
        <v>0</v>
      </c>
      <c r="U21" s="226">
        <v>0</v>
      </c>
      <c r="V21" s="226">
        <v>45.554000000000002</v>
      </c>
      <c r="W21" s="227">
        <v>81636</v>
      </c>
      <c r="X21" s="227">
        <v>0</v>
      </c>
      <c r="Y21" s="227">
        <v>5094</v>
      </c>
    </row>
    <row r="22" spans="1:25" s="50" customFormat="1" x14ac:dyDescent="0.2">
      <c r="A22" s="270" t="s">
        <v>200</v>
      </c>
      <c r="B22" s="270">
        <v>5</v>
      </c>
      <c r="C22" s="270" t="s">
        <v>201</v>
      </c>
      <c r="D22" s="270" t="s">
        <v>207</v>
      </c>
      <c r="E22" s="270" t="s">
        <v>203</v>
      </c>
      <c r="F22" s="225">
        <v>21.3</v>
      </c>
      <c r="G22" s="225">
        <v>64.099999999999994</v>
      </c>
      <c r="H22" s="225">
        <v>14.6</v>
      </c>
      <c r="I22" s="225">
        <v>0</v>
      </c>
      <c r="J22" s="225">
        <v>0</v>
      </c>
      <c r="K22" s="226">
        <v>5.1550000000000002</v>
      </c>
      <c r="L22" s="226">
        <v>15.512</v>
      </c>
      <c r="M22" s="226">
        <v>3.5329999999999999</v>
      </c>
      <c r="N22" s="226">
        <v>0</v>
      </c>
      <c r="O22" s="226">
        <v>0</v>
      </c>
      <c r="P22" s="226">
        <v>20.667000000000002</v>
      </c>
      <c r="Q22" s="226">
        <v>20.617999999999999</v>
      </c>
      <c r="R22" s="226">
        <v>15.512</v>
      </c>
      <c r="S22" s="226">
        <v>0</v>
      </c>
      <c r="T22" s="226">
        <v>0</v>
      </c>
      <c r="U22" s="226">
        <v>0</v>
      </c>
      <c r="V22" s="226">
        <v>36.131</v>
      </c>
      <c r="W22" s="227">
        <v>485021</v>
      </c>
      <c r="X22" s="227">
        <v>0</v>
      </c>
      <c r="Y22" s="227">
        <v>30267</v>
      </c>
    </row>
    <row r="23" spans="1:25" s="50" customFormat="1" x14ac:dyDescent="0.2">
      <c r="A23" s="270" t="s">
        <v>200</v>
      </c>
      <c r="B23" s="270">
        <v>5</v>
      </c>
      <c r="C23" s="270" t="s">
        <v>201</v>
      </c>
      <c r="D23" s="270" t="s">
        <v>207</v>
      </c>
      <c r="E23" s="270" t="s">
        <v>204</v>
      </c>
      <c r="F23" s="225">
        <v>26.7</v>
      </c>
      <c r="G23" s="225">
        <v>60</v>
      </c>
      <c r="H23" s="225">
        <v>13.3</v>
      </c>
      <c r="I23" s="225">
        <v>0</v>
      </c>
      <c r="J23" s="225">
        <v>0</v>
      </c>
      <c r="K23" s="226">
        <v>6.4610000000000003</v>
      </c>
      <c r="L23" s="226">
        <v>14.52</v>
      </c>
      <c r="M23" s="226">
        <v>3.2189999999999999</v>
      </c>
      <c r="N23" s="226">
        <v>0</v>
      </c>
      <c r="O23" s="226">
        <v>0</v>
      </c>
      <c r="P23" s="226">
        <v>20.981000000000002</v>
      </c>
      <c r="Q23" s="226">
        <v>25.846</v>
      </c>
      <c r="R23" s="226">
        <v>14.52</v>
      </c>
      <c r="S23" s="226">
        <v>0</v>
      </c>
      <c r="T23" s="226">
        <v>0</v>
      </c>
      <c r="U23" s="226">
        <v>0</v>
      </c>
      <c r="V23" s="226">
        <v>40.366</v>
      </c>
      <c r="W23" s="227">
        <v>95488</v>
      </c>
      <c r="X23" s="227">
        <v>0</v>
      </c>
      <c r="Y23" s="227">
        <v>5959</v>
      </c>
    </row>
    <row r="24" spans="1:25" s="50" customFormat="1" x14ac:dyDescent="0.2">
      <c r="A24" s="270" t="s">
        <v>200</v>
      </c>
      <c r="B24" s="270">
        <v>5</v>
      </c>
      <c r="C24" s="270" t="s">
        <v>201</v>
      </c>
      <c r="D24" s="270" t="s">
        <v>207</v>
      </c>
      <c r="E24" s="270" t="s">
        <v>205</v>
      </c>
      <c r="F24" s="225">
        <v>0</v>
      </c>
      <c r="G24" s="225">
        <v>100</v>
      </c>
      <c r="H24" s="225">
        <v>0</v>
      </c>
      <c r="I24" s="225">
        <v>0</v>
      </c>
      <c r="J24" s="225">
        <v>0</v>
      </c>
      <c r="K24" s="226">
        <v>0</v>
      </c>
      <c r="L24" s="226">
        <v>24.2</v>
      </c>
      <c r="M24" s="226">
        <v>0</v>
      </c>
      <c r="N24" s="226">
        <v>0</v>
      </c>
      <c r="O24" s="226">
        <v>0</v>
      </c>
      <c r="P24" s="226">
        <v>24.2</v>
      </c>
      <c r="Q24" s="226">
        <v>0</v>
      </c>
      <c r="R24" s="226">
        <v>24.2</v>
      </c>
      <c r="S24" s="226">
        <v>0</v>
      </c>
      <c r="T24" s="226">
        <v>0</v>
      </c>
      <c r="U24" s="226">
        <v>0</v>
      </c>
      <c r="V24" s="226">
        <v>24.2</v>
      </c>
      <c r="W24" s="227">
        <v>43368</v>
      </c>
      <c r="X24" s="227">
        <v>0</v>
      </c>
      <c r="Y24" s="227">
        <v>2706</v>
      </c>
    </row>
    <row r="25" spans="1:25" s="50" customFormat="1" x14ac:dyDescent="0.2">
      <c r="A25" s="270" t="s">
        <v>208</v>
      </c>
      <c r="B25" s="270">
        <v>8</v>
      </c>
      <c r="C25" s="270" t="s">
        <v>201</v>
      </c>
      <c r="D25" s="270" t="s">
        <v>209</v>
      </c>
      <c r="E25" s="270" t="s">
        <v>203</v>
      </c>
      <c r="F25" s="225">
        <v>14</v>
      </c>
      <c r="G25" s="225">
        <v>70.2</v>
      </c>
      <c r="H25" s="225">
        <v>15.8</v>
      </c>
      <c r="I25" s="225">
        <v>0</v>
      </c>
      <c r="J25" s="225">
        <v>0</v>
      </c>
      <c r="K25" s="226">
        <v>2.38</v>
      </c>
      <c r="L25" s="226">
        <v>11.933999999999999</v>
      </c>
      <c r="M25" s="226">
        <v>2.6859999999999999</v>
      </c>
      <c r="N25" s="226">
        <v>0</v>
      </c>
      <c r="O25" s="226">
        <v>0</v>
      </c>
      <c r="P25" s="226">
        <v>14.314</v>
      </c>
      <c r="Q25" s="226">
        <v>9.52</v>
      </c>
      <c r="R25" s="226">
        <v>11.933999999999999</v>
      </c>
      <c r="S25" s="226">
        <v>0</v>
      </c>
      <c r="T25" s="226">
        <v>0</v>
      </c>
      <c r="U25" s="226">
        <v>0</v>
      </c>
      <c r="V25" s="226">
        <v>21.454000000000001</v>
      </c>
      <c r="W25" s="227">
        <v>321261</v>
      </c>
      <c r="X25" s="227">
        <v>0</v>
      </c>
      <c r="Y25" s="227">
        <v>20048</v>
      </c>
    </row>
    <row r="26" spans="1:25" s="50" customFormat="1" x14ac:dyDescent="0.2">
      <c r="A26" s="270" t="s">
        <v>208</v>
      </c>
      <c r="B26" s="270">
        <v>8</v>
      </c>
      <c r="C26" s="270" t="s">
        <v>201</v>
      </c>
      <c r="D26" s="270" t="s">
        <v>209</v>
      </c>
      <c r="E26" s="270" t="s">
        <v>204</v>
      </c>
      <c r="F26" s="225">
        <v>13.3</v>
      </c>
      <c r="G26" s="225">
        <v>76.7</v>
      </c>
      <c r="H26" s="225">
        <v>10</v>
      </c>
      <c r="I26" s="225">
        <v>0</v>
      </c>
      <c r="J26" s="225">
        <v>0</v>
      </c>
      <c r="K26" s="226">
        <v>2.2610000000000001</v>
      </c>
      <c r="L26" s="226">
        <v>13.039</v>
      </c>
      <c r="M26" s="226">
        <v>1.7</v>
      </c>
      <c r="N26" s="226">
        <v>0</v>
      </c>
      <c r="O26" s="226">
        <v>0</v>
      </c>
      <c r="P26" s="226">
        <v>15.3</v>
      </c>
      <c r="Q26" s="226">
        <v>9.0440000000000005</v>
      </c>
      <c r="R26" s="226">
        <v>13.039</v>
      </c>
      <c r="S26" s="226">
        <v>0</v>
      </c>
      <c r="T26" s="226">
        <v>0</v>
      </c>
      <c r="U26" s="226">
        <v>0</v>
      </c>
      <c r="V26" s="226">
        <v>22.082999999999998</v>
      </c>
      <c r="W26" s="227">
        <v>65048</v>
      </c>
      <c r="X26" s="227">
        <v>0</v>
      </c>
      <c r="Y26" s="227">
        <v>4059</v>
      </c>
    </row>
    <row r="27" spans="1:25" s="50" customFormat="1" x14ac:dyDescent="0.2">
      <c r="A27" s="270" t="s">
        <v>208</v>
      </c>
      <c r="B27" s="270">
        <v>8</v>
      </c>
      <c r="C27" s="270" t="s">
        <v>201</v>
      </c>
      <c r="D27" s="270" t="s">
        <v>209</v>
      </c>
      <c r="E27" s="270" t="s">
        <v>205</v>
      </c>
      <c r="F27" s="225">
        <v>0</v>
      </c>
      <c r="G27" s="225">
        <v>35</v>
      </c>
      <c r="H27" s="225">
        <v>50</v>
      </c>
      <c r="I27" s="225">
        <v>15</v>
      </c>
      <c r="J27" s="225">
        <v>0</v>
      </c>
      <c r="K27" s="226">
        <v>0</v>
      </c>
      <c r="L27" s="226">
        <v>5.95</v>
      </c>
      <c r="M27" s="226">
        <v>8.5</v>
      </c>
      <c r="N27" s="226">
        <v>2.5499999999999998</v>
      </c>
      <c r="O27" s="226">
        <v>0</v>
      </c>
      <c r="P27" s="226">
        <v>5.95</v>
      </c>
      <c r="Q27" s="226">
        <v>0</v>
      </c>
      <c r="R27" s="226">
        <v>5.95</v>
      </c>
      <c r="S27" s="226">
        <v>0</v>
      </c>
      <c r="T27" s="226">
        <v>0</v>
      </c>
      <c r="U27" s="226">
        <v>0</v>
      </c>
      <c r="V27" s="226">
        <v>5.95</v>
      </c>
      <c r="W27" s="227">
        <v>13031</v>
      </c>
      <c r="X27" s="227">
        <v>0</v>
      </c>
      <c r="Y27" s="227">
        <v>813</v>
      </c>
    </row>
    <row r="28" spans="1:25" s="50" customFormat="1" x14ac:dyDescent="0.2">
      <c r="A28" s="270" t="s">
        <v>208</v>
      </c>
      <c r="B28" s="270">
        <v>9</v>
      </c>
      <c r="C28" s="270" t="s">
        <v>201</v>
      </c>
      <c r="D28" s="270" t="s">
        <v>210</v>
      </c>
      <c r="E28" s="270" t="s">
        <v>203</v>
      </c>
      <c r="F28" s="225">
        <v>23.5</v>
      </c>
      <c r="G28" s="225">
        <v>47.1</v>
      </c>
      <c r="H28" s="225">
        <v>29.4</v>
      </c>
      <c r="I28" s="225">
        <v>0</v>
      </c>
      <c r="J28" s="225">
        <v>0</v>
      </c>
      <c r="K28" s="226">
        <v>1.175</v>
      </c>
      <c r="L28" s="226">
        <v>2.355</v>
      </c>
      <c r="M28" s="226">
        <v>1.47</v>
      </c>
      <c r="N28" s="226">
        <v>0</v>
      </c>
      <c r="O28" s="226">
        <v>0</v>
      </c>
      <c r="P28" s="226">
        <v>3.53</v>
      </c>
      <c r="Q28" s="226">
        <v>4.7</v>
      </c>
      <c r="R28" s="226">
        <v>2.355</v>
      </c>
      <c r="S28" s="226">
        <v>0</v>
      </c>
      <c r="T28" s="226">
        <v>0</v>
      </c>
      <c r="U28" s="226">
        <v>0</v>
      </c>
      <c r="V28" s="226">
        <v>7.0549999999999997</v>
      </c>
      <c r="W28" s="227">
        <v>105644</v>
      </c>
      <c r="X28" s="227">
        <v>0</v>
      </c>
      <c r="Y28" s="227">
        <v>6593</v>
      </c>
    </row>
    <row r="29" spans="1:25" s="50" customFormat="1" x14ac:dyDescent="0.2">
      <c r="A29" s="270" t="s">
        <v>208</v>
      </c>
      <c r="B29" s="270">
        <v>9</v>
      </c>
      <c r="C29" s="270" t="s">
        <v>201</v>
      </c>
      <c r="D29" s="270" t="s">
        <v>210</v>
      </c>
      <c r="E29" s="270" t="s">
        <v>204</v>
      </c>
      <c r="F29" s="225">
        <v>60</v>
      </c>
      <c r="G29" s="225">
        <v>40</v>
      </c>
      <c r="H29" s="225">
        <v>0</v>
      </c>
      <c r="I29" s="225">
        <v>0</v>
      </c>
      <c r="J29" s="225">
        <v>0</v>
      </c>
      <c r="K29" s="226">
        <v>3</v>
      </c>
      <c r="L29" s="226">
        <v>2</v>
      </c>
      <c r="M29" s="226">
        <v>0</v>
      </c>
      <c r="N29" s="226">
        <v>0</v>
      </c>
      <c r="O29" s="226">
        <v>0</v>
      </c>
      <c r="P29" s="226">
        <v>5</v>
      </c>
      <c r="Q29" s="226">
        <v>12</v>
      </c>
      <c r="R29" s="226">
        <v>2</v>
      </c>
      <c r="S29" s="226">
        <v>0</v>
      </c>
      <c r="T29" s="226">
        <v>0</v>
      </c>
      <c r="U29" s="226">
        <v>0</v>
      </c>
      <c r="V29" s="226">
        <v>14</v>
      </c>
      <c r="W29" s="227">
        <v>41239</v>
      </c>
      <c r="X29" s="227">
        <v>0</v>
      </c>
      <c r="Y29" s="227">
        <v>2573</v>
      </c>
    </row>
    <row r="30" spans="1:25" s="50" customFormat="1" x14ac:dyDescent="0.2">
      <c r="A30" s="270" t="s">
        <v>208</v>
      </c>
      <c r="B30" s="270">
        <v>9</v>
      </c>
      <c r="C30" s="270" t="s">
        <v>201</v>
      </c>
      <c r="D30" s="270" t="s">
        <v>210</v>
      </c>
      <c r="E30" s="270" t="s">
        <v>205</v>
      </c>
      <c r="F30" s="225">
        <v>0</v>
      </c>
      <c r="G30" s="225">
        <v>60</v>
      </c>
      <c r="H30" s="225">
        <v>40</v>
      </c>
      <c r="I30" s="225">
        <v>0</v>
      </c>
      <c r="J30" s="225">
        <v>0</v>
      </c>
      <c r="K30" s="226">
        <v>0</v>
      </c>
      <c r="L30" s="226">
        <v>3</v>
      </c>
      <c r="M30" s="226">
        <v>2</v>
      </c>
      <c r="N30" s="226">
        <v>0</v>
      </c>
      <c r="O30" s="226">
        <v>0</v>
      </c>
      <c r="P30" s="226">
        <v>3</v>
      </c>
      <c r="Q30" s="226">
        <v>0</v>
      </c>
      <c r="R30" s="226">
        <v>3</v>
      </c>
      <c r="S30" s="226">
        <v>0</v>
      </c>
      <c r="T30" s="226">
        <v>0</v>
      </c>
      <c r="U30" s="226">
        <v>0</v>
      </c>
      <c r="V30" s="226">
        <v>3</v>
      </c>
      <c r="W30" s="227">
        <v>6570</v>
      </c>
      <c r="X30" s="227">
        <v>0</v>
      </c>
      <c r="Y30" s="227">
        <v>410</v>
      </c>
    </row>
    <row r="31" spans="1:25" s="50" customFormat="1" x14ac:dyDescent="0.2">
      <c r="A31" s="270" t="s">
        <v>208</v>
      </c>
      <c r="B31" s="270">
        <v>10</v>
      </c>
      <c r="C31" s="270" t="s">
        <v>201</v>
      </c>
      <c r="D31" s="270" t="s">
        <v>211</v>
      </c>
      <c r="E31" s="270" t="s">
        <v>203</v>
      </c>
      <c r="F31" s="225">
        <v>6.8</v>
      </c>
      <c r="G31" s="225">
        <v>65</v>
      </c>
      <c r="H31" s="225">
        <v>28.2</v>
      </c>
      <c r="I31" s="225">
        <v>0</v>
      </c>
      <c r="J31" s="225">
        <v>0</v>
      </c>
      <c r="K31" s="226">
        <v>2.2490000000000001</v>
      </c>
      <c r="L31" s="226">
        <v>21.501999999999999</v>
      </c>
      <c r="M31" s="226">
        <v>9.3290000000000006</v>
      </c>
      <c r="N31" s="226">
        <v>0</v>
      </c>
      <c r="O31" s="226">
        <v>0</v>
      </c>
      <c r="P31" s="226">
        <v>23.751000000000001</v>
      </c>
      <c r="Q31" s="226">
        <v>8.9979999999999993</v>
      </c>
      <c r="R31" s="226">
        <v>21.501999999999999</v>
      </c>
      <c r="S31" s="226">
        <v>0</v>
      </c>
      <c r="T31" s="226">
        <v>0</v>
      </c>
      <c r="U31" s="226">
        <v>0</v>
      </c>
      <c r="V31" s="226">
        <v>30.5</v>
      </c>
      <c r="W31" s="227">
        <v>456716</v>
      </c>
      <c r="X31" s="227">
        <v>0</v>
      </c>
      <c r="Y31" s="227">
        <v>28501</v>
      </c>
    </row>
    <row r="32" spans="1:25" s="50" customFormat="1" x14ac:dyDescent="0.2">
      <c r="A32" s="270" t="s">
        <v>208</v>
      </c>
      <c r="B32" s="270">
        <v>10</v>
      </c>
      <c r="C32" s="270" t="s">
        <v>201</v>
      </c>
      <c r="D32" s="270" t="s">
        <v>211</v>
      </c>
      <c r="E32" s="270" t="s">
        <v>204</v>
      </c>
      <c r="F32" s="225">
        <v>20</v>
      </c>
      <c r="G32" s="225">
        <v>50</v>
      </c>
      <c r="H32" s="225">
        <v>30</v>
      </c>
      <c r="I32" s="225">
        <v>0</v>
      </c>
      <c r="J32" s="225">
        <v>0</v>
      </c>
      <c r="K32" s="226">
        <v>6.6159999999999997</v>
      </c>
      <c r="L32" s="226">
        <v>16.54</v>
      </c>
      <c r="M32" s="226">
        <v>9.9239999999999995</v>
      </c>
      <c r="N32" s="226">
        <v>0</v>
      </c>
      <c r="O32" s="226">
        <v>0</v>
      </c>
      <c r="P32" s="226">
        <v>23.155999999999999</v>
      </c>
      <c r="Q32" s="226">
        <v>26.463999999999999</v>
      </c>
      <c r="R32" s="226">
        <v>16.54</v>
      </c>
      <c r="S32" s="226">
        <v>0</v>
      </c>
      <c r="T32" s="226">
        <v>0</v>
      </c>
      <c r="U32" s="226">
        <v>0</v>
      </c>
      <c r="V32" s="226">
        <v>43.003999999999998</v>
      </c>
      <c r="W32" s="227">
        <v>126674</v>
      </c>
      <c r="X32" s="227">
        <v>0</v>
      </c>
      <c r="Y32" s="227">
        <v>7905</v>
      </c>
    </row>
    <row r="33" spans="1:25" s="50" customFormat="1" x14ac:dyDescent="0.2">
      <c r="A33" s="270" t="s">
        <v>208</v>
      </c>
      <c r="B33" s="270">
        <v>10</v>
      </c>
      <c r="C33" s="270" t="s">
        <v>201</v>
      </c>
      <c r="D33" s="270" t="s">
        <v>211</v>
      </c>
      <c r="E33" s="270" t="s">
        <v>205</v>
      </c>
      <c r="F33" s="225">
        <v>10</v>
      </c>
      <c r="G33" s="225">
        <v>65</v>
      </c>
      <c r="H33" s="225">
        <v>25</v>
      </c>
      <c r="I33" s="225">
        <v>0</v>
      </c>
      <c r="J33" s="225">
        <v>0</v>
      </c>
      <c r="K33" s="226">
        <v>3.3079999999999998</v>
      </c>
      <c r="L33" s="226">
        <v>21.501999999999999</v>
      </c>
      <c r="M33" s="226">
        <v>8.27</v>
      </c>
      <c r="N33" s="226">
        <v>0</v>
      </c>
      <c r="O33" s="226">
        <v>0</v>
      </c>
      <c r="P33" s="226">
        <v>24.81</v>
      </c>
      <c r="Q33" s="226">
        <v>13.231999999999999</v>
      </c>
      <c r="R33" s="226">
        <v>21.501999999999999</v>
      </c>
      <c r="S33" s="226">
        <v>0</v>
      </c>
      <c r="T33" s="226">
        <v>0</v>
      </c>
      <c r="U33" s="226">
        <v>0</v>
      </c>
      <c r="V33" s="226">
        <v>34.734000000000002</v>
      </c>
      <c r="W33" s="227">
        <v>76070</v>
      </c>
      <c r="X33" s="227">
        <v>0</v>
      </c>
      <c r="Y33" s="227">
        <v>4747</v>
      </c>
    </row>
    <row r="34" spans="1:25" s="50" customFormat="1" x14ac:dyDescent="0.2">
      <c r="A34" s="270" t="s">
        <v>208</v>
      </c>
      <c r="B34" s="270">
        <v>11</v>
      </c>
      <c r="C34" s="270" t="s">
        <v>201</v>
      </c>
      <c r="D34" s="270" t="s">
        <v>212</v>
      </c>
      <c r="E34" s="270" t="s">
        <v>203</v>
      </c>
      <c r="F34" s="225">
        <v>17.899999999999999</v>
      </c>
      <c r="G34" s="225">
        <v>52.2</v>
      </c>
      <c r="H34" s="225">
        <v>26.5</v>
      </c>
      <c r="I34" s="225">
        <v>3.4</v>
      </c>
      <c r="J34" s="225">
        <v>0</v>
      </c>
      <c r="K34" s="226">
        <v>5.2089999999999996</v>
      </c>
      <c r="L34" s="226">
        <v>15.19</v>
      </c>
      <c r="M34" s="226">
        <v>7.7119999999999997</v>
      </c>
      <c r="N34" s="226">
        <v>0.98899999999999999</v>
      </c>
      <c r="O34" s="226">
        <v>0</v>
      </c>
      <c r="P34" s="226">
        <v>20.399000000000001</v>
      </c>
      <c r="Q34" s="226">
        <v>20.835999999999999</v>
      </c>
      <c r="R34" s="226">
        <v>15.19</v>
      </c>
      <c r="S34" s="226">
        <v>0</v>
      </c>
      <c r="T34" s="226">
        <v>0</v>
      </c>
      <c r="U34" s="226">
        <v>0</v>
      </c>
      <c r="V34" s="226">
        <v>36.026000000000003</v>
      </c>
      <c r="W34" s="227">
        <v>539465</v>
      </c>
      <c r="X34" s="227">
        <v>0</v>
      </c>
      <c r="Y34" s="227">
        <v>33664</v>
      </c>
    </row>
    <row r="35" spans="1:25" s="50" customFormat="1" x14ac:dyDescent="0.2">
      <c r="A35" s="270" t="s">
        <v>208</v>
      </c>
      <c r="B35" s="270">
        <v>11</v>
      </c>
      <c r="C35" s="270" t="s">
        <v>201</v>
      </c>
      <c r="D35" s="270" t="s">
        <v>212</v>
      </c>
      <c r="E35" s="270" t="s">
        <v>204</v>
      </c>
      <c r="F35" s="225">
        <v>30</v>
      </c>
      <c r="G35" s="225">
        <v>70</v>
      </c>
      <c r="H35" s="225">
        <v>0</v>
      </c>
      <c r="I35" s="225">
        <v>0</v>
      </c>
      <c r="J35" s="225">
        <v>0</v>
      </c>
      <c r="K35" s="226">
        <v>8.73</v>
      </c>
      <c r="L35" s="226">
        <v>20.37</v>
      </c>
      <c r="M35" s="226">
        <v>0</v>
      </c>
      <c r="N35" s="226">
        <v>0</v>
      </c>
      <c r="O35" s="226">
        <v>0</v>
      </c>
      <c r="P35" s="226">
        <v>29.1</v>
      </c>
      <c r="Q35" s="226">
        <v>34.92</v>
      </c>
      <c r="R35" s="226">
        <v>20.37</v>
      </c>
      <c r="S35" s="226">
        <v>0</v>
      </c>
      <c r="T35" s="226">
        <v>0</v>
      </c>
      <c r="U35" s="226">
        <v>0</v>
      </c>
      <c r="V35" s="226">
        <v>55.29</v>
      </c>
      <c r="W35" s="227">
        <v>162863</v>
      </c>
      <c r="X35" s="227">
        <v>0</v>
      </c>
      <c r="Y35" s="227">
        <v>10163</v>
      </c>
    </row>
    <row r="36" spans="1:25" s="50" customFormat="1" x14ac:dyDescent="0.2">
      <c r="A36" s="270" t="s">
        <v>208</v>
      </c>
      <c r="B36" s="270">
        <v>11</v>
      </c>
      <c r="C36" s="270" t="s">
        <v>201</v>
      </c>
      <c r="D36" s="270" t="s">
        <v>212</v>
      </c>
      <c r="E36" s="270" t="s">
        <v>205</v>
      </c>
      <c r="F36" s="225">
        <v>0</v>
      </c>
      <c r="G36" s="225">
        <v>100</v>
      </c>
      <c r="H36" s="225">
        <v>0</v>
      </c>
      <c r="I36" s="225">
        <v>0</v>
      </c>
      <c r="J36" s="225">
        <v>0</v>
      </c>
      <c r="K36" s="226">
        <v>0</v>
      </c>
      <c r="L36" s="226">
        <v>29.1</v>
      </c>
      <c r="M36" s="226">
        <v>0</v>
      </c>
      <c r="N36" s="226">
        <v>0</v>
      </c>
      <c r="O36" s="226">
        <v>0</v>
      </c>
      <c r="P36" s="226">
        <v>29.1</v>
      </c>
      <c r="Q36" s="226">
        <v>0</v>
      </c>
      <c r="R36" s="226">
        <v>29.1</v>
      </c>
      <c r="S36" s="226">
        <v>0</v>
      </c>
      <c r="T36" s="226">
        <v>0</v>
      </c>
      <c r="U36" s="226">
        <v>0</v>
      </c>
      <c r="V36" s="226">
        <v>29.1</v>
      </c>
      <c r="W36" s="227">
        <v>63731</v>
      </c>
      <c r="X36" s="227">
        <v>0</v>
      </c>
      <c r="Y36" s="227">
        <v>3977</v>
      </c>
    </row>
    <row r="37" spans="1:25" s="50" customFormat="1" x14ac:dyDescent="0.2">
      <c r="A37" s="270" t="s">
        <v>208</v>
      </c>
      <c r="B37" s="270">
        <v>15</v>
      </c>
      <c r="C37" s="270" t="s">
        <v>201</v>
      </c>
      <c r="D37" s="270" t="s">
        <v>213</v>
      </c>
      <c r="E37" s="270" t="s">
        <v>203</v>
      </c>
      <c r="F37" s="225">
        <v>8.3000000000000007</v>
      </c>
      <c r="G37" s="225">
        <v>66.7</v>
      </c>
      <c r="H37" s="225">
        <v>22.6</v>
      </c>
      <c r="I37" s="225">
        <v>1.2</v>
      </c>
      <c r="J37" s="225">
        <v>1.2</v>
      </c>
      <c r="K37" s="226">
        <v>1.992</v>
      </c>
      <c r="L37" s="226">
        <v>16.007999999999999</v>
      </c>
      <c r="M37" s="226">
        <v>5.4240000000000004</v>
      </c>
      <c r="N37" s="226">
        <v>0.28799999999999998</v>
      </c>
      <c r="O37" s="226">
        <v>0.28799999999999998</v>
      </c>
      <c r="P37" s="226">
        <v>18</v>
      </c>
      <c r="Q37" s="226">
        <v>7.968</v>
      </c>
      <c r="R37" s="226">
        <v>16.007999999999999</v>
      </c>
      <c r="S37" s="226">
        <v>0</v>
      </c>
      <c r="T37" s="226">
        <v>0</v>
      </c>
      <c r="U37" s="226">
        <v>0</v>
      </c>
      <c r="V37" s="226">
        <v>23.975999999999999</v>
      </c>
      <c r="W37" s="227">
        <v>359026</v>
      </c>
      <c r="X37" s="227">
        <v>0</v>
      </c>
      <c r="Y37" s="227">
        <v>22404</v>
      </c>
    </row>
    <row r="38" spans="1:25" s="50" customFormat="1" x14ac:dyDescent="0.2">
      <c r="A38" s="270" t="s">
        <v>208</v>
      </c>
      <c r="B38" s="270">
        <v>15</v>
      </c>
      <c r="C38" s="270" t="s">
        <v>201</v>
      </c>
      <c r="D38" s="270" t="s">
        <v>213</v>
      </c>
      <c r="E38" s="270" t="s">
        <v>204</v>
      </c>
      <c r="F38" s="225">
        <v>26.7</v>
      </c>
      <c r="G38" s="225">
        <v>36.6</v>
      </c>
      <c r="H38" s="225">
        <v>36.700000000000003</v>
      </c>
      <c r="I38" s="225">
        <v>0</v>
      </c>
      <c r="J38" s="225">
        <v>0</v>
      </c>
      <c r="K38" s="226">
        <v>6.4080000000000004</v>
      </c>
      <c r="L38" s="226">
        <v>8.7840000000000007</v>
      </c>
      <c r="M38" s="226">
        <v>8.8079999999999998</v>
      </c>
      <c r="N38" s="226">
        <v>0</v>
      </c>
      <c r="O38" s="226">
        <v>0</v>
      </c>
      <c r="P38" s="226">
        <v>15.192</v>
      </c>
      <c r="Q38" s="226">
        <v>25.632000000000001</v>
      </c>
      <c r="R38" s="226">
        <v>8.7840000000000007</v>
      </c>
      <c r="S38" s="226">
        <v>0</v>
      </c>
      <c r="T38" s="226">
        <v>0</v>
      </c>
      <c r="U38" s="226">
        <v>0</v>
      </c>
      <c r="V38" s="226">
        <v>34.415999999999997</v>
      </c>
      <c r="W38" s="227">
        <v>101377</v>
      </c>
      <c r="X38" s="227">
        <v>0</v>
      </c>
      <c r="Y38" s="227">
        <v>6326</v>
      </c>
    </row>
    <row r="39" spans="1:25" s="50" customFormat="1" x14ac:dyDescent="0.2">
      <c r="A39" s="270" t="s">
        <v>208</v>
      </c>
      <c r="B39" s="270">
        <v>15</v>
      </c>
      <c r="C39" s="270" t="s">
        <v>201</v>
      </c>
      <c r="D39" s="270" t="s">
        <v>213</v>
      </c>
      <c r="E39" s="270" t="s">
        <v>205</v>
      </c>
      <c r="F39" s="225">
        <v>0</v>
      </c>
      <c r="G39" s="225">
        <v>60</v>
      </c>
      <c r="H39" s="225">
        <v>40</v>
      </c>
      <c r="I39" s="225">
        <v>0</v>
      </c>
      <c r="J39" s="225">
        <v>0</v>
      </c>
      <c r="K39" s="226">
        <v>0</v>
      </c>
      <c r="L39" s="226">
        <v>14.4</v>
      </c>
      <c r="M39" s="226">
        <v>9.6</v>
      </c>
      <c r="N39" s="226">
        <v>0</v>
      </c>
      <c r="O39" s="226">
        <v>0</v>
      </c>
      <c r="P39" s="226">
        <v>14.4</v>
      </c>
      <c r="Q39" s="226">
        <v>0</v>
      </c>
      <c r="R39" s="226">
        <v>14.4</v>
      </c>
      <c r="S39" s="226">
        <v>0</v>
      </c>
      <c r="T39" s="226">
        <v>0</v>
      </c>
      <c r="U39" s="226">
        <v>0</v>
      </c>
      <c r="V39" s="226">
        <v>14.4</v>
      </c>
      <c r="W39" s="227">
        <v>31537</v>
      </c>
      <c r="X39" s="227">
        <v>0</v>
      </c>
      <c r="Y39" s="227">
        <v>1968</v>
      </c>
    </row>
    <row r="40" spans="1:25" s="50" customFormat="1" x14ac:dyDescent="0.2">
      <c r="A40" s="270" t="s">
        <v>214</v>
      </c>
      <c r="B40" s="270">
        <v>16</v>
      </c>
      <c r="C40" s="270" t="s">
        <v>201</v>
      </c>
      <c r="D40" s="270" t="s">
        <v>215</v>
      </c>
      <c r="E40" s="270" t="s">
        <v>203</v>
      </c>
      <c r="F40" s="225">
        <v>40</v>
      </c>
      <c r="G40" s="225">
        <v>27.5</v>
      </c>
      <c r="H40" s="225">
        <v>32.5</v>
      </c>
      <c r="I40" s="225">
        <v>0</v>
      </c>
      <c r="J40" s="225">
        <v>0</v>
      </c>
      <c r="K40" s="226">
        <v>4.5599999999999996</v>
      </c>
      <c r="L40" s="226">
        <v>3.1349999999999998</v>
      </c>
      <c r="M40" s="226">
        <v>3.7050000000000001</v>
      </c>
      <c r="N40" s="226">
        <v>0</v>
      </c>
      <c r="O40" s="226">
        <v>0</v>
      </c>
      <c r="P40" s="226">
        <v>7.6950000000000003</v>
      </c>
      <c r="Q40" s="226">
        <v>18.239999999999998</v>
      </c>
      <c r="R40" s="226">
        <v>3.1349999999999998</v>
      </c>
      <c r="S40" s="226">
        <v>0</v>
      </c>
      <c r="T40" s="226">
        <v>0</v>
      </c>
      <c r="U40" s="226">
        <v>0</v>
      </c>
      <c r="V40" s="226">
        <v>21.375</v>
      </c>
      <c r="W40" s="227">
        <v>227767</v>
      </c>
      <c r="X40" s="227">
        <v>0</v>
      </c>
      <c r="Y40" s="227">
        <v>14213</v>
      </c>
    </row>
    <row r="41" spans="1:25" s="50" customFormat="1" x14ac:dyDescent="0.2">
      <c r="A41" s="270" t="s">
        <v>214</v>
      </c>
      <c r="B41" s="270">
        <v>16</v>
      </c>
      <c r="C41" s="270" t="s">
        <v>201</v>
      </c>
      <c r="D41" s="270" t="s">
        <v>215</v>
      </c>
      <c r="E41" s="270" t="s">
        <v>205</v>
      </c>
      <c r="F41" s="225">
        <v>0</v>
      </c>
      <c r="G41" s="225">
        <v>25</v>
      </c>
      <c r="H41" s="225">
        <v>50</v>
      </c>
      <c r="I41" s="225">
        <v>25</v>
      </c>
      <c r="J41" s="225">
        <v>0</v>
      </c>
      <c r="K41" s="226">
        <v>0</v>
      </c>
      <c r="L41" s="226">
        <v>2.85</v>
      </c>
      <c r="M41" s="226">
        <v>5.7</v>
      </c>
      <c r="N41" s="226">
        <v>2.85</v>
      </c>
      <c r="O41" s="226">
        <v>0</v>
      </c>
      <c r="P41" s="226">
        <v>2.85</v>
      </c>
      <c r="Q41" s="226">
        <v>0</v>
      </c>
      <c r="R41" s="226">
        <v>2.85</v>
      </c>
      <c r="S41" s="226">
        <v>0</v>
      </c>
      <c r="T41" s="226">
        <v>0</v>
      </c>
      <c r="U41" s="226">
        <v>0</v>
      </c>
      <c r="V41" s="226">
        <v>2.85</v>
      </c>
      <c r="W41" s="227">
        <v>4785</v>
      </c>
      <c r="X41" s="227">
        <v>0</v>
      </c>
      <c r="Y41" s="227">
        <v>299</v>
      </c>
    </row>
    <row r="42" spans="1:25" s="50" customFormat="1" x14ac:dyDescent="0.2">
      <c r="A42" s="270" t="s">
        <v>214</v>
      </c>
      <c r="B42" s="270">
        <v>18</v>
      </c>
      <c r="C42" s="270" t="s">
        <v>201</v>
      </c>
      <c r="D42" s="270" t="s">
        <v>216</v>
      </c>
      <c r="E42" s="270" t="s">
        <v>203</v>
      </c>
      <c r="F42" s="225">
        <v>2.5</v>
      </c>
      <c r="G42" s="225">
        <v>43.1</v>
      </c>
      <c r="H42" s="225">
        <v>37.9</v>
      </c>
      <c r="I42" s="225">
        <v>16.5</v>
      </c>
      <c r="J42" s="225">
        <v>0</v>
      </c>
      <c r="K42" s="226">
        <v>0.54800000000000004</v>
      </c>
      <c r="L42" s="226">
        <v>9.4390000000000001</v>
      </c>
      <c r="M42" s="226">
        <v>8.3000000000000007</v>
      </c>
      <c r="N42" s="226">
        <v>3.613</v>
      </c>
      <c r="O42" s="226">
        <v>0</v>
      </c>
      <c r="P42" s="226">
        <v>9.9860000000000007</v>
      </c>
      <c r="Q42" s="226">
        <v>2.19</v>
      </c>
      <c r="R42" s="226">
        <v>9.4390000000000001</v>
      </c>
      <c r="S42" s="226">
        <v>0</v>
      </c>
      <c r="T42" s="226">
        <v>0</v>
      </c>
      <c r="U42" s="226">
        <v>0</v>
      </c>
      <c r="V42" s="226">
        <v>11.629</v>
      </c>
      <c r="W42" s="227">
        <v>95319</v>
      </c>
      <c r="X42" s="227">
        <v>0</v>
      </c>
      <c r="Y42" s="227">
        <v>5948</v>
      </c>
    </row>
    <row r="43" spans="1:25" s="50" customFormat="1" x14ac:dyDescent="0.2">
      <c r="A43" s="270" t="s">
        <v>214</v>
      </c>
      <c r="B43" s="270">
        <v>18</v>
      </c>
      <c r="C43" s="270" t="s">
        <v>201</v>
      </c>
      <c r="D43" s="270" t="s">
        <v>216</v>
      </c>
      <c r="E43" s="270" t="s">
        <v>204</v>
      </c>
      <c r="F43" s="225">
        <v>13.3</v>
      </c>
      <c r="G43" s="225">
        <v>50</v>
      </c>
      <c r="H43" s="225">
        <v>10</v>
      </c>
      <c r="I43" s="225">
        <v>26.7</v>
      </c>
      <c r="J43" s="225">
        <v>0</v>
      </c>
      <c r="K43" s="226">
        <v>2.9129999999999998</v>
      </c>
      <c r="L43" s="226">
        <v>10.95</v>
      </c>
      <c r="M43" s="226">
        <v>2.19</v>
      </c>
      <c r="N43" s="226">
        <v>5.8470000000000004</v>
      </c>
      <c r="O43" s="226">
        <v>0</v>
      </c>
      <c r="P43" s="226">
        <v>13.863</v>
      </c>
      <c r="Q43" s="226">
        <v>11.651</v>
      </c>
      <c r="R43" s="226">
        <v>10.95</v>
      </c>
      <c r="S43" s="226">
        <v>0</v>
      </c>
      <c r="T43" s="226">
        <v>0</v>
      </c>
      <c r="U43" s="226">
        <v>0</v>
      </c>
      <c r="V43" s="226">
        <v>22.600999999999999</v>
      </c>
      <c r="W43" s="227">
        <v>40302</v>
      </c>
      <c r="X43" s="227">
        <v>0</v>
      </c>
      <c r="Y43" s="227">
        <v>2515</v>
      </c>
    </row>
    <row r="44" spans="1:25" s="50" customFormat="1" x14ac:dyDescent="0.2">
      <c r="A44" s="270" t="s">
        <v>214</v>
      </c>
      <c r="B44" s="270">
        <v>18</v>
      </c>
      <c r="C44" s="270" t="s">
        <v>201</v>
      </c>
      <c r="D44" s="270" t="s">
        <v>216</v>
      </c>
      <c r="E44" s="270" t="s">
        <v>205</v>
      </c>
      <c r="F44" s="225">
        <v>0</v>
      </c>
      <c r="G44" s="225">
        <v>12.5</v>
      </c>
      <c r="H44" s="225">
        <v>87.5</v>
      </c>
      <c r="I44" s="225">
        <v>0</v>
      </c>
      <c r="J44" s="225">
        <v>0</v>
      </c>
      <c r="K44" s="226">
        <v>0</v>
      </c>
      <c r="L44" s="226">
        <v>2.7370000000000001</v>
      </c>
      <c r="M44" s="226">
        <v>19.161999999999999</v>
      </c>
      <c r="N44" s="226">
        <v>0</v>
      </c>
      <c r="O44" s="226">
        <v>0</v>
      </c>
      <c r="P44" s="226">
        <v>2.7370000000000001</v>
      </c>
      <c r="Q44" s="226">
        <v>0</v>
      </c>
      <c r="R44" s="226">
        <v>2.7370000000000001</v>
      </c>
      <c r="S44" s="226">
        <v>0</v>
      </c>
      <c r="T44" s="226">
        <v>0</v>
      </c>
      <c r="U44" s="226">
        <v>0</v>
      </c>
      <c r="V44" s="226">
        <v>2.7370000000000001</v>
      </c>
      <c r="W44" s="227">
        <v>3536</v>
      </c>
      <c r="X44" s="227">
        <v>0</v>
      </c>
      <c r="Y44" s="227">
        <v>221</v>
      </c>
    </row>
    <row r="45" spans="1:25" s="50" customFormat="1" x14ac:dyDescent="0.2">
      <c r="A45" s="270" t="s">
        <v>214</v>
      </c>
      <c r="B45" s="270">
        <v>19</v>
      </c>
      <c r="C45" s="270" t="s">
        <v>201</v>
      </c>
      <c r="D45" s="270" t="s">
        <v>217</v>
      </c>
      <c r="E45" s="270" t="s">
        <v>203</v>
      </c>
      <c r="F45" s="225">
        <v>17.7</v>
      </c>
      <c r="G45" s="225">
        <v>48.1</v>
      </c>
      <c r="H45" s="225">
        <v>31.7</v>
      </c>
      <c r="I45" s="225">
        <v>1.9</v>
      </c>
      <c r="J45" s="225">
        <v>0.6</v>
      </c>
      <c r="K45" s="226">
        <v>7.6639999999999997</v>
      </c>
      <c r="L45" s="226">
        <v>20.827000000000002</v>
      </c>
      <c r="M45" s="226">
        <v>13.726000000000001</v>
      </c>
      <c r="N45" s="226">
        <v>0.82299999999999995</v>
      </c>
      <c r="O45" s="226">
        <v>0.26</v>
      </c>
      <c r="P45" s="226">
        <v>28.491</v>
      </c>
      <c r="Q45" s="226">
        <v>30.655999999999999</v>
      </c>
      <c r="R45" s="226">
        <v>20.827000000000002</v>
      </c>
      <c r="S45" s="226">
        <v>0</v>
      </c>
      <c r="T45" s="226">
        <v>0</v>
      </c>
      <c r="U45" s="226">
        <v>0</v>
      </c>
      <c r="V45" s="226">
        <v>51.484000000000002</v>
      </c>
      <c r="W45" s="227">
        <v>421998</v>
      </c>
      <c r="X45" s="227">
        <v>0</v>
      </c>
      <c r="Y45" s="227">
        <v>26334</v>
      </c>
    </row>
    <row r="46" spans="1:25" s="50" customFormat="1" x14ac:dyDescent="0.2">
      <c r="A46" s="270" t="s">
        <v>214</v>
      </c>
      <c r="B46" s="270">
        <v>19</v>
      </c>
      <c r="C46" s="270" t="s">
        <v>201</v>
      </c>
      <c r="D46" s="270" t="s">
        <v>217</v>
      </c>
      <c r="E46" s="270" t="s">
        <v>204</v>
      </c>
      <c r="F46" s="225">
        <v>36</v>
      </c>
      <c r="G46" s="225">
        <v>40</v>
      </c>
      <c r="H46" s="225">
        <v>24</v>
      </c>
      <c r="I46" s="225">
        <v>0</v>
      </c>
      <c r="J46" s="225">
        <v>0</v>
      </c>
      <c r="K46" s="226">
        <v>15.587999999999999</v>
      </c>
      <c r="L46" s="226">
        <v>17.32</v>
      </c>
      <c r="M46" s="226">
        <v>10.391999999999999</v>
      </c>
      <c r="N46" s="226">
        <v>0</v>
      </c>
      <c r="O46" s="226">
        <v>0</v>
      </c>
      <c r="P46" s="226">
        <v>32.908000000000001</v>
      </c>
      <c r="Q46" s="226">
        <v>62.351999999999997</v>
      </c>
      <c r="R46" s="226">
        <v>17.32</v>
      </c>
      <c r="S46" s="226">
        <v>0</v>
      </c>
      <c r="T46" s="226">
        <v>0</v>
      </c>
      <c r="U46" s="226">
        <v>0</v>
      </c>
      <c r="V46" s="226">
        <v>79.671999999999997</v>
      </c>
      <c r="W46" s="227">
        <v>142071</v>
      </c>
      <c r="X46" s="227">
        <v>0</v>
      </c>
      <c r="Y46" s="227">
        <v>8866</v>
      </c>
    </row>
    <row r="47" spans="1:25" s="50" customFormat="1" x14ac:dyDescent="0.2">
      <c r="A47" s="270" t="s">
        <v>214</v>
      </c>
      <c r="B47" s="270">
        <v>19</v>
      </c>
      <c r="C47" s="270" t="s">
        <v>201</v>
      </c>
      <c r="D47" s="270" t="s">
        <v>217</v>
      </c>
      <c r="E47" s="270" t="s">
        <v>205</v>
      </c>
      <c r="F47" s="225">
        <v>0</v>
      </c>
      <c r="G47" s="225">
        <v>62.5</v>
      </c>
      <c r="H47" s="225">
        <v>37.5</v>
      </c>
      <c r="I47" s="225">
        <v>0</v>
      </c>
      <c r="J47" s="225">
        <v>0</v>
      </c>
      <c r="K47" s="226">
        <v>0</v>
      </c>
      <c r="L47" s="226">
        <v>27.062999999999999</v>
      </c>
      <c r="M47" s="226">
        <v>16.238</v>
      </c>
      <c r="N47" s="226">
        <v>0</v>
      </c>
      <c r="O47" s="226">
        <v>0</v>
      </c>
      <c r="P47" s="226">
        <v>27.062999999999999</v>
      </c>
      <c r="Q47" s="226">
        <v>0</v>
      </c>
      <c r="R47" s="226">
        <v>27.062999999999999</v>
      </c>
      <c r="S47" s="226">
        <v>0</v>
      </c>
      <c r="T47" s="226">
        <v>0</v>
      </c>
      <c r="U47" s="226">
        <v>0</v>
      </c>
      <c r="V47" s="226">
        <v>27.062999999999999</v>
      </c>
      <c r="W47" s="227">
        <v>34953</v>
      </c>
      <c r="X47" s="227">
        <v>0</v>
      </c>
      <c r="Y47" s="227">
        <v>2181</v>
      </c>
    </row>
    <row r="48" spans="1:25" s="50" customFormat="1" x14ac:dyDescent="0.2">
      <c r="A48" s="270" t="s">
        <v>214</v>
      </c>
      <c r="B48" s="270">
        <v>20</v>
      </c>
      <c r="C48" s="270" t="s">
        <v>201</v>
      </c>
      <c r="D48" s="270" t="s">
        <v>218</v>
      </c>
      <c r="E48" s="270" t="s">
        <v>203</v>
      </c>
      <c r="F48" s="225">
        <v>24.7</v>
      </c>
      <c r="G48" s="225">
        <v>50</v>
      </c>
      <c r="H48" s="225">
        <v>24</v>
      </c>
      <c r="I48" s="225">
        <v>1.3</v>
      </c>
      <c r="J48" s="225">
        <v>0</v>
      </c>
      <c r="K48" s="226">
        <v>10.769</v>
      </c>
      <c r="L48" s="226">
        <v>21.8</v>
      </c>
      <c r="M48" s="226">
        <v>10.464</v>
      </c>
      <c r="N48" s="226">
        <v>0.56699999999999995</v>
      </c>
      <c r="O48" s="226">
        <v>0</v>
      </c>
      <c r="P48" s="226">
        <v>32.569000000000003</v>
      </c>
      <c r="Q48" s="226">
        <v>43.076999999999998</v>
      </c>
      <c r="R48" s="226">
        <v>21.8</v>
      </c>
      <c r="S48" s="226">
        <v>0</v>
      </c>
      <c r="T48" s="226">
        <v>0</v>
      </c>
      <c r="U48" s="226">
        <v>0</v>
      </c>
      <c r="V48" s="226">
        <v>64.876999999999995</v>
      </c>
      <c r="W48" s="227">
        <v>531778</v>
      </c>
      <c r="X48" s="227">
        <v>0</v>
      </c>
      <c r="Y48" s="227">
        <v>33185</v>
      </c>
    </row>
    <row r="49" spans="1:25" s="50" customFormat="1" x14ac:dyDescent="0.2">
      <c r="A49" s="270" t="s">
        <v>214</v>
      </c>
      <c r="B49" s="270">
        <v>20</v>
      </c>
      <c r="C49" s="270" t="s">
        <v>201</v>
      </c>
      <c r="D49" s="270" t="s">
        <v>218</v>
      </c>
      <c r="E49" s="270" t="s">
        <v>204</v>
      </c>
      <c r="F49" s="225">
        <v>52</v>
      </c>
      <c r="G49" s="225">
        <v>24</v>
      </c>
      <c r="H49" s="225">
        <v>24</v>
      </c>
      <c r="I49" s="225">
        <v>0</v>
      </c>
      <c r="J49" s="225">
        <v>0</v>
      </c>
      <c r="K49" s="226">
        <v>22.672000000000001</v>
      </c>
      <c r="L49" s="226">
        <v>10.464</v>
      </c>
      <c r="M49" s="226">
        <v>10.464</v>
      </c>
      <c r="N49" s="226">
        <v>0</v>
      </c>
      <c r="O49" s="226">
        <v>0</v>
      </c>
      <c r="P49" s="226">
        <v>33.136000000000003</v>
      </c>
      <c r="Q49" s="226">
        <v>90.688000000000002</v>
      </c>
      <c r="R49" s="226">
        <v>10.464</v>
      </c>
      <c r="S49" s="226">
        <v>0</v>
      </c>
      <c r="T49" s="226">
        <v>0</v>
      </c>
      <c r="U49" s="226">
        <v>0</v>
      </c>
      <c r="V49" s="226">
        <v>101.152</v>
      </c>
      <c r="W49" s="227">
        <v>180374</v>
      </c>
      <c r="X49" s="227">
        <v>0</v>
      </c>
      <c r="Y49" s="227">
        <v>11256</v>
      </c>
    </row>
    <row r="50" spans="1:25" s="50" customFormat="1" x14ac:dyDescent="0.2">
      <c r="A50" s="270" t="s">
        <v>214</v>
      </c>
      <c r="B50" s="270">
        <v>20</v>
      </c>
      <c r="C50" s="270" t="s">
        <v>201</v>
      </c>
      <c r="D50" s="270" t="s">
        <v>218</v>
      </c>
      <c r="E50" s="270" t="s">
        <v>205</v>
      </c>
      <c r="F50" s="225">
        <v>62.5</v>
      </c>
      <c r="G50" s="225">
        <v>37.5</v>
      </c>
      <c r="H50" s="225">
        <v>0</v>
      </c>
      <c r="I50" s="225">
        <v>0</v>
      </c>
      <c r="J50" s="225">
        <v>0</v>
      </c>
      <c r="K50" s="226">
        <v>27.25</v>
      </c>
      <c r="L50" s="226">
        <v>16.350000000000001</v>
      </c>
      <c r="M50" s="226">
        <v>0</v>
      </c>
      <c r="N50" s="226">
        <v>0</v>
      </c>
      <c r="O50" s="226">
        <v>0</v>
      </c>
      <c r="P50" s="226">
        <v>43.6</v>
      </c>
      <c r="Q50" s="226">
        <v>109</v>
      </c>
      <c r="R50" s="226">
        <v>16.350000000000001</v>
      </c>
      <c r="S50" s="226">
        <v>0</v>
      </c>
      <c r="T50" s="226">
        <v>0</v>
      </c>
      <c r="U50" s="226">
        <v>0</v>
      </c>
      <c r="V50" s="226">
        <v>125.35</v>
      </c>
      <c r="W50" s="227">
        <v>161897</v>
      </c>
      <c r="X50" s="227">
        <v>0</v>
      </c>
      <c r="Y50" s="227">
        <v>10103</v>
      </c>
    </row>
    <row r="51" spans="1:25" s="50" customFormat="1" x14ac:dyDescent="0.2">
      <c r="A51" s="270" t="s">
        <v>214</v>
      </c>
      <c r="B51" s="270">
        <v>21</v>
      </c>
      <c r="C51" s="270" t="s">
        <v>201</v>
      </c>
      <c r="D51" s="270" t="s">
        <v>219</v>
      </c>
      <c r="E51" s="270" t="s">
        <v>203</v>
      </c>
      <c r="F51" s="225">
        <v>11.7</v>
      </c>
      <c r="G51" s="225">
        <v>40.6</v>
      </c>
      <c r="H51" s="225">
        <v>42.3</v>
      </c>
      <c r="I51" s="225">
        <v>5.4</v>
      </c>
      <c r="J51" s="225">
        <v>0</v>
      </c>
      <c r="K51" s="226">
        <v>3.5979999999999999</v>
      </c>
      <c r="L51" s="226">
        <v>12.484999999999999</v>
      </c>
      <c r="M51" s="226">
        <v>13.007</v>
      </c>
      <c r="N51" s="226">
        <v>1.661</v>
      </c>
      <c r="O51" s="226">
        <v>0</v>
      </c>
      <c r="P51" s="226">
        <v>16.082000000000001</v>
      </c>
      <c r="Q51" s="226">
        <v>14.391</v>
      </c>
      <c r="R51" s="226">
        <v>12.484999999999999</v>
      </c>
      <c r="S51" s="226">
        <v>0</v>
      </c>
      <c r="T51" s="226">
        <v>0</v>
      </c>
      <c r="U51" s="226">
        <v>0</v>
      </c>
      <c r="V51" s="226">
        <v>26.875</v>
      </c>
      <c r="W51" s="227">
        <v>220291</v>
      </c>
      <c r="X51" s="227">
        <v>0</v>
      </c>
      <c r="Y51" s="227">
        <v>13747</v>
      </c>
    </row>
    <row r="52" spans="1:25" s="50" customFormat="1" x14ac:dyDescent="0.2">
      <c r="A52" s="270" t="s">
        <v>214</v>
      </c>
      <c r="B52" s="270">
        <v>21</v>
      </c>
      <c r="C52" s="270" t="s">
        <v>201</v>
      </c>
      <c r="D52" s="270" t="s">
        <v>219</v>
      </c>
      <c r="E52" s="270" t="s">
        <v>204</v>
      </c>
      <c r="F52" s="225">
        <v>40</v>
      </c>
      <c r="G52" s="225">
        <v>60</v>
      </c>
      <c r="H52" s="225">
        <v>0</v>
      </c>
      <c r="I52" s="225">
        <v>0</v>
      </c>
      <c r="J52" s="225">
        <v>0</v>
      </c>
      <c r="K52" s="226">
        <v>12.3</v>
      </c>
      <c r="L52" s="226">
        <v>18.45</v>
      </c>
      <c r="M52" s="226">
        <v>0</v>
      </c>
      <c r="N52" s="226">
        <v>0</v>
      </c>
      <c r="O52" s="226">
        <v>0</v>
      </c>
      <c r="P52" s="226">
        <v>30.75</v>
      </c>
      <c r="Q52" s="226">
        <v>49.2</v>
      </c>
      <c r="R52" s="226">
        <v>18.45</v>
      </c>
      <c r="S52" s="226">
        <v>0</v>
      </c>
      <c r="T52" s="226">
        <v>0</v>
      </c>
      <c r="U52" s="226">
        <v>0</v>
      </c>
      <c r="V52" s="226">
        <v>67.650000000000006</v>
      </c>
      <c r="W52" s="227">
        <v>120634</v>
      </c>
      <c r="X52" s="227">
        <v>0</v>
      </c>
      <c r="Y52" s="227">
        <v>7528</v>
      </c>
    </row>
    <row r="53" spans="1:25" s="50" customFormat="1" x14ac:dyDescent="0.2">
      <c r="A53" s="270" t="s">
        <v>214</v>
      </c>
      <c r="B53" s="270">
        <v>21</v>
      </c>
      <c r="C53" s="270" t="s">
        <v>201</v>
      </c>
      <c r="D53" s="270" t="s">
        <v>219</v>
      </c>
      <c r="E53" s="270" t="s">
        <v>205</v>
      </c>
      <c r="F53" s="225">
        <v>0</v>
      </c>
      <c r="G53" s="225">
        <v>62.5</v>
      </c>
      <c r="H53" s="225">
        <v>37.5</v>
      </c>
      <c r="I53" s="225">
        <v>0</v>
      </c>
      <c r="J53" s="225">
        <v>0</v>
      </c>
      <c r="K53" s="226">
        <v>0</v>
      </c>
      <c r="L53" s="226">
        <v>19.219000000000001</v>
      </c>
      <c r="M53" s="226">
        <v>11.531000000000001</v>
      </c>
      <c r="N53" s="226">
        <v>0</v>
      </c>
      <c r="O53" s="226">
        <v>0</v>
      </c>
      <c r="P53" s="226">
        <v>19.219000000000001</v>
      </c>
      <c r="Q53" s="226">
        <v>0</v>
      </c>
      <c r="R53" s="226">
        <v>19.219000000000001</v>
      </c>
      <c r="S53" s="226">
        <v>0</v>
      </c>
      <c r="T53" s="226">
        <v>0</v>
      </c>
      <c r="U53" s="226">
        <v>0</v>
      </c>
      <c r="V53" s="226">
        <v>19.219000000000001</v>
      </c>
      <c r="W53" s="227">
        <v>24822</v>
      </c>
      <c r="X53" s="227">
        <v>0</v>
      </c>
      <c r="Y53" s="227">
        <v>1549</v>
      </c>
    </row>
    <row r="54" spans="1:25" s="50" customFormat="1" x14ac:dyDescent="0.2">
      <c r="A54" s="270" t="s">
        <v>214</v>
      </c>
      <c r="B54" s="270">
        <v>22</v>
      </c>
      <c r="C54" s="270" t="s">
        <v>201</v>
      </c>
      <c r="D54" s="270" t="s">
        <v>220</v>
      </c>
      <c r="E54" s="270" t="s">
        <v>203</v>
      </c>
      <c r="F54" s="225">
        <v>25.6</v>
      </c>
      <c r="G54" s="225">
        <v>55.8</v>
      </c>
      <c r="H54" s="225">
        <v>17.100000000000001</v>
      </c>
      <c r="I54" s="225">
        <v>1.5</v>
      </c>
      <c r="J54" s="225">
        <v>0</v>
      </c>
      <c r="K54" s="226">
        <v>13.972</v>
      </c>
      <c r="L54" s="226">
        <v>30.456</v>
      </c>
      <c r="M54" s="226">
        <v>9.3330000000000002</v>
      </c>
      <c r="N54" s="226">
        <v>0.81899999999999995</v>
      </c>
      <c r="O54" s="226">
        <v>0</v>
      </c>
      <c r="P54" s="226">
        <v>44.427999999999997</v>
      </c>
      <c r="Q54" s="226">
        <v>55.89</v>
      </c>
      <c r="R54" s="226">
        <v>30.456</v>
      </c>
      <c r="S54" s="226">
        <v>0</v>
      </c>
      <c r="T54" s="226">
        <v>0</v>
      </c>
      <c r="U54" s="226">
        <v>0</v>
      </c>
      <c r="V54" s="226">
        <v>86.346000000000004</v>
      </c>
      <c r="W54" s="227">
        <v>707751</v>
      </c>
      <c r="X54" s="227">
        <v>0</v>
      </c>
      <c r="Y54" s="227">
        <v>44166</v>
      </c>
    </row>
    <row r="55" spans="1:25" s="50" customFormat="1" x14ac:dyDescent="0.2">
      <c r="A55" s="270" t="s">
        <v>214</v>
      </c>
      <c r="B55" s="270">
        <v>22</v>
      </c>
      <c r="C55" s="270" t="s">
        <v>201</v>
      </c>
      <c r="D55" s="270" t="s">
        <v>220</v>
      </c>
      <c r="E55" s="270" t="s">
        <v>204</v>
      </c>
      <c r="F55" s="225">
        <v>93.3</v>
      </c>
      <c r="G55" s="225">
        <v>6.7</v>
      </c>
      <c r="H55" s="225">
        <v>0</v>
      </c>
      <c r="I55" s="225">
        <v>0</v>
      </c>
      <c r="J55" s="225">
        <v>0</v>
      </c>
      <c r="K55" s="226">
        <v>50.923000000000002</v>
      </c>
      <c r="L55" s="226">
        <v>3.657</v>
      </c>
      <c r="M55" s="226">
        <v>0</v>
      </c>
      <c r="N55" s="226">
        <v>0</v>
      </c>
      <c r="O55" s="226">
        <v>0</v>
      </c>
      <c r="P55" s="226">
        <v>54.58</v>
      </c>
      <c r="Q55" s="226">
        <v>203.69300000000001</v>
      </c>
      <c r="R55" s="226">
        <v>3.657</v>
      </c>
      <c r="S55" s="226">
        <v>0</v>
      </c>
      <c r="T55" s="226">
        <v>0</v>
      </c>
      <c r="U55" s="226">
        <v>0</v>
      </c>
      <c r="V55" s="226">
        <v>207.34899999999999</v>
      </c>
      <c r="W55" s="227">
        <v>369746</v>
      </c>
      <c r="X55" s="227">
        <v>0</v>
      </c>
      <c r="Y55" s="227">
        <v>23073</v>
      </c>
    </row>
    <row r="56" spans="1:25" s="50" customFormat="1" x14ac:dyDescent="0.2">
      <c r="A56" s="270" t="s">
        <v>214</v>
      </c>
      <c r="B56" s="270">
        <v>22</v>
      </c>
      <c r="C56" s="270" t="s">
        <v>201</v>
      </c>
      <c r="D56" s="270" t="s">
        <v>220</v>
      </c>
      <c r="E56" s="270" t="s">
        <v>205</v>
      </c>
      <c r="F56" s="225">
        <v>100</v>
      </c>
      <c r="G56" s="225">
        <v>0</v>
      </c>
      <c r="H56" s="225">
        <v>0</v>
      </c>
      <c r="I56" s="225">
        <v>0</v>
      </c>
      <c r="J56" s="225">
        <v>0</v>
      </c>
      <c r="K56" s="226">
        <v>54.58</v>
      </c>
      <c r="L56" s="226">
        <v>0</v>
      </c>
      <c r="M56" s="226">
        <v>0</v>
      </c>
      <c r="N56" s="226">
        <v>0</v>
      </c>
      <c r="O56" s="226">
        <v>0</v>
      </c>
      <c r="P56" s="226">
        <v>54.58</v>
      </c>
      <c r="Q56" s="226">
        <v>218.32</v>
      </c>
      <c r="R56" s="226">
        <v>0</v>
      </c>
      <c r="S56" s="226">
        <v>0</v>
      </c>
      <c r="T56" s="226">
        <v>0</v>
      </c>
      <c r="U56" s="226">
        <v>0</v>
      </c>
      <c r="V56" s="226">
        <v>218.32</v>
      </c>
      <c r="W56" s="227">
        <v>281973</v>
      </c>
      <c r="X56" s="227">
        <v>0</v>
      </c>
      <c r="Y56" s="227">
        <v>17596</v>
      </c>
    </row>
    <row r="57" spans="1:25" s="50" customFormat="1" x14ac:dyDescent="0.2">
      <c r="A57" s="270" t="s">
        <v>214</v>
      </c>
      <c r="B57" s="270">
        <v>24</v>
      </c>
      <c r="C57" s="270" t="s">
        <v>201</v>
      </c>
      <c r="D57" s="270" t="s">
        <v>221</v>
      </c>
      <c r="E57" s="270" t="s">
        <v>203</v>
      </c>
      <c r="F57" s="225">
        <v>8.6999999999999993</v>
      </c>
      <c r="G57" s="225">
        <v>42.8</v>
      </c>
      <c r="H57" s="225">
        <v>38.799999999999997</v>
      </c>
      <c r="I57" s="225">
        <v>8.6999999999999993</v>
      </c>
      <c r="J57" s="225">
        <v>1</v>
      </c>
      <c r="K57" s="226">
        <v>2.3719999999999999</v>
      </c>
      <c r="L57" s="226">
        <v>11.672000000000001</v>
      </c>
      <c r="M57" s="226">
        <v>10.581</v>
      </c>
      <c r="N57" s="226">
        <v>2.3719999999999999</v>
      </c>
      <c r="O57" s="226">
        <v>0.27300000000000002</v>
      </c>
      <c r="P57" s="226">
        <v>14.044</v>
      </c>
      <c r="Q57" s="226">
        <v>9.49</v>
      </c>
      <c r="R57" s="226">
        <v>11.672000000000001</v>
      </c>
      <c r="S57" s="226">
        <v>0</v>
      </c>
      <c r="T57" s="226">
        <v>0</v>
      </c>
      <c r="U57" s="226">
        <v>0</v>
      </c>
      <c r="V57" s="226">
        <v>21.161999999999999</v>
      </c>
      <c r="W57" s="227">
        <v>173455</v>
      </c>
      <c r="X57" s="227">
        <v>0</v>
      </c>
      <c r="Y57" s="227">
        <v>10824</v>
      </c>
    </row>
    <row r="58" spans="1:25" s="50" customFormat="1" x14ac:dyDescent="0.2">
      <c r="A58" s="270" t="s">
        <v>214</v>
      </c>
      <c r="B58" s="270">
        <v>24</v>
      </c>
      <c r="C58" s="270" t="s">
        <v>201</v>
      </c>
      <c r="D58" s="270" t="s">
        <v>221</v>
      </c>
      <c r="E58" s="270" t="s">
        <v>204</v>
      </c>
      <c r="F58" s="225">
        <v>10</v>
      </c>
      <c r="G58" s="225">
        <v>50</v>
      </c>
      <c r="H58" s="225">
        <v>40</v>
      </c>
      <c r="I58" s="225">
        <v>0</v>
      </c>
      <c r="J58" s="225">
        <v>0</v>
      </c>
      <c r="K58" s="226">
        <v>2.7269999999999999</v>
      </c>
      <c r="L58" s="226">
        <v>13.635</v>
      </c>
      <c r="M58" s="226">
        <v>10.907999999999999</v>
      </c>
      <c r="N58" s="226">
        <v>0</v>
      </c>
      <c r="O58" s="226">
        <v>0</v>
      </c>
      <c r="P58" s="226">
        <v>16.361999999999998</v>
      </c>
      <c r="Q58" s="226">
        <v>10.907999999999999</v>
      </c>
      <c r="R58" s="226">
        <v>13.635</v>
      </c>
      <c r="S58" s="226">
        <v>0</v>
      </c>
      <c r="T58" s="226">
        <v>0</v>
      </c>
      <c r="U58" s="226">
        <v>0</v>
      </c>
      <c r="V58" s="226">
        <v>24.542999999999999</v>
      </c>
      <c r="W58" s="227">
        <v>43765</v>
      </c>
      <c r="X58" s="227">
        <v>0</v>
      </c>
      <c r="Y58" s="227">
        <v>2731</v>
      </c>
    </row>
    <row r="59" spans="1:25" s="50" customFormat="1" x14ac:dyDescent="0.2">
      <c r="A59" s="270" t="s">
        <v>214</v>
      </c>
      <c r="B59" s="270">
        <v>24</v>
      </c>
      <c r="C59" s="270" t="s">
        <v>201</v>
      </c>
      <c r="D59" s="270" t="s">
        <v>221</v>
      </c>
      <c r="E59" s="270" t="s">
        <v>205</v>
      </c>
      <c r="F59" s="225">
        <v>25</v>
      </c>
      <c r="G59" s="225">
        <v>62.5</v>
      </c>
      <c r="H59" s="225">
        <v>12.5</v>
      </c>
      <c r="I59" s="225">
        <v>0</v>
      </c>
      <c r="J59" s="225">
        <v>0</v>
      </c>
      <c r="K59" s="226">
        <v>6.8170000000000002</v>
      </c>
      <c r="L59" s="226">
        <v>17.044</v>
      </c>
      <c r="M59" s="226">
        <v>3.4089999999999998</v>
      </c>
      <c r="N59" s="226">
        <v>0</v>
      </c>
      <c r="O59" s="226">
        <v>0</v>
      </c>
      <c r="P59" s="226">
        <v>23.861000000000001</v>
      </c>
      <c r="Q59" s="226">
        <v>27.27</v>
      </c>
      <c r="R59" s="226">
        <v>17.044</v>
      </c>
      <c r="S59" s="226">
        <v>0</v>
      </c>
      <c r="T59" s="226">
        <v>0</v>
      </c>
      <c r="U59" s="226">
        <v>0</v>
      </c>
      <c r="V59" s="226">
        <v>44.314</v>
      </c>
      <c r="W59" s="227">
        <v>57234</v>
      </c>
      <c r="X59" s="227">
        <v>0</v>
      </c>
      <c r="Y59" s="227">
        <v>3572</v>
      </c>
    </row>
    <row r="60" spans="1:25" s="50" customFormat="1" x14ac:dyDescent="0.2">
      <c r="A60" s="270" t="s">
        <v>214</v>
      </c>
      <c r="B60" s="270">
        <v>26</v>
      </c>
      <c r="C60" s="270" t="s">
        <v>201</v>
      </c>
      <c r="D60" s="270" t="s">
        <v>222</v>
      </c>
      <c r="E60" s="270" t="s">
        <v>203</v>
      </c>
      <c r="F60" s="225">
        <v>9.4</v>
      </c>
      <c r="G60" s="225">
        <v>34.4</v>
      </c>
      <c r="H60" s="225">
        <v>53.1</v>
      </c>
      <c r="I60" s="225">
        <v>3.1</v>
      </c>
      <c r="J60" s="225">
        <v>0</v>
      </c>
      <c r="K60" s="226">
        <v>1.034</v>
      </c>
      <c r="L60" s="226">
        <v>3.7839999999999998</v>
      </c>
      <c r="M60" s="226">
        <v>5.8410000000000002</v>
      </c>
      <c r="N60" s="226">
        <v>0.34100000000000003</v>
      </c>
      <c r="O60" s="226">
        <v>0</v>
      </c>
      <c r="P60" s="226">
        <v>4.8179999999999996</v>
      </c>
      <c r="Q60" s="226">
        <v>4.1360000000000001</v>
      </c>
      <c r="R60" s="226">
        <v>3.7839999999999998</v>
      </c>
      <c r="S60" s="226">
        <v>0</v>
      </c>
      <c r="T60" s="226">
        <v>0</v>
      </c>
      <c r="U60" s="226">
        <v>0</v>
      </c>
      <c r="V60" s="226">
        <v>7.92</v>
      </c>
      <c r="W60" s="227">
        <v>84394</v>
      </c>
      <c r="X60" s="227">
        <v>0</v>
      </c>
      <c r="Y60" s="227">
        <v>5266</v>
      </c>
    </row>
    <row r="61" spans="1:25" s="50" customFormat="1" x14ac:dyDescent="0.2">
      <c r="A61" s="270" t="s">
        <v>214</v>
      </c>
      <c r="B61" s="270">
        <v>26</v>
      </c>
      <c r="C61" s="270" t="s">
        <v>201</v>
      </c>
      <c r="D61" s="270" t="s">
        <v>222</v>
      </c>
      <c r="E61" s="270" t="s">
        <v>204</v>
      </c>
      <c r="F61" s="225">
        <v>40</v>
      </c>
      <c r="G61" s="225">
        <v>20</v>
      </c>
      <c r="H61" s="225">
        <v>20</v>
      </c>
      <c r="I61" s="225">
        <v>20</v>
      </c>
      <c r="J61" s="225">
        <v>0</v>
      </c>
      <c r="K61" s="226">
        <v>4.4000000000000004</v>
      </c>
      <c r="L61" s="226">
        <v>2.2000000000000002</v>
      </c>
      <c r="M61" s="226">
        <v>2.2000000000000002</v>
      </c>
      <c r="N61" s="226">
        <v>2.2000000000000002</v>
      </c>
      <c r="O61" s="226">
        <v>0</v>
      </c>
      <c r="P61" s="226">
        <v>6.6</v>
      </c>
      <c r="Q61" s="226">
        <v>17.600000000000001</v>
      </c>
      <c r="R61" s="226">
        <v>2.2000000000000002</v>
      </c>
      <c r="S61" s="226">
        <v>0</v>
      </c>
      <c r="T61" s="226">
        <v>0</v>
      </c>
      <c r="U61" s="226">
        <v>0</v>
      </c>
      <c r="V61" s="226">
        <v>19.8</v>
      </c>
      <c r="W61" s="227">
        <v>45900</v>
      </c>
      <c r="X61" s="227">
        <v>0</v>
      </c>
      <c r="Y61" s="227">
        <v>2864</v>
      </c>
    </row>
    <row r="62" spans="1:25" s="50" customFormat="1" x14ac:dyDescent="0.2">
      <c r="A62" s="270" t="s">
        <v>214</v>
      </c>
      <c r="B62" s="270">
        <v>26</v>
      </c>
      <c r="C62" s="270" t="s">
        <v>201</v>
      </c>
      <c r="D62" s="270" t="s">
        <v>222</v>
      </c>
      <c r="E62" s="270" t="s">
        <v>205</v>
      </c>
      <c r="F62" s="225">
        <v>0</v>
      </c>
      <c r="G62" s="225">
        <v>75</v>
      </c>
      <c r="H62" s="225">
        <v>25</v>
      </c>
      <c r="I62" s="225">
        <v>0</v>
      </c>
      <c r="J62" s="225">
        <v>0</v>
      </c>
      <c r="K62" s="226">
        <v>0</v>
      </c>
      <c r="L62" s="226">
        <v>8.25</v>
      </c>
      <c r="M62" s="226">
        <v>2.75</v>
      </c>
      <c r="N62" s="226">
        <v>0</v>
      </c>
      <c r="O62" s="226">
        <v>0</v>
      </c>
      <c r="P62" s="226">
        <v>8.25</v>
      </c>
      <c r="Q62" s="226">
        <v>0</v>
      </c>
      <c r="R62" s="226">
        <v>8.25</v>
      </c>
      <c r="S62" s="226">
        <v>0</v>
      </c>
      <c r="T62" s="226">
        <v>0</v>
      </c>
      <c r="U62" s="226">
        <v>0</v>
      </c>
      <c r="V62" s="226">
        <v>8.25</v>
      </c>
      <c r="W62" s="227">
        <v>13852</v>
      </c>
      <c r="X62" s="227">
        <v>0</v>
      </c>
      <c r="Y62" s="227">
        <v>864</v>
      </c>
    </row>
    <row r="63" spans="1:25" s="50" customFormat="1" x14ac:dyDescent="0.2">
      <c r="A63" s="270" t="s">
        <v>223</v>
      </c>
      <c r="B63" s="270">
        <v>28</v>
      </c>
      <c r="C63" s="270" t="s">
        <v>201</v>
      </c>
      <c r="D63" s="270" t="s">
        <v>224</v>
      </c>
      <c r="E63" s="270" t="s">
        <v>203</v>
      </c>
      <c r="F63" s="225">
        <v>34.200000000000003</v>
      </c>
      <c r="G63" s="225">
        <v>49.3</v>
      </c>
      <c r="H63" s="225">
        <v>16.5</v>
      </c>
      <c r="I63" s="225">
        <v>0</v>
      </c>
      <c r="J63" s="225">
        <v>0</v>
      </c>
      <c r="K63" s="226">
        <v>8.4469999999999992</v>
      </c>
      <c r="L63" s="226">
        <v>12.177</v>
      </c>
      <c r="M63" s="226">
        <v>4.0750000000000002</v>
      </c>
      <c r="N63" s="226">
        <v>0</v>
      </c>
      <c r="O63" s="226">
        <v>0</v>
      </c>
      <c r="P63" s="226">
        <v>20.623999999999999</v>
      </c>
      <c r="Q63" s="226">
        <v>33.79</v>
      </c>
      <c r="R63" s="226">
        <v>12.177</v>
      </c>
      <c r="S63" s="226">
        <v>0</v>
      </c>
      <c r="T63" s="226">
        <v>0</v>
      </c>
      <c r="U63" s="226">
        <v>0</v>
      </c>
      <c r="V63" s="226">
        <v>45.966999999999999</v>
      </c>
      <c r="W63" s="227">
        <v>352835</v>
      </c>
      <c r="X63" s="227">
        <v>0</v>
      </c>
      <c r="Y63" s="227">
        <v>22018</v>
      </c>
    </row>
    <row r="64" spans="1:25" s="50" customFormat="1" x14ac:dyDescent="0.2">
      <c r="A64" s="270" t="s">
        <v>223</v>
      </c>
      <c r="B64" s="270">
        <v>28</v>
      </c>
      <c r="C64" s="270" t="s">
        <v>201</v>
      </c>
      <c r="D64" s="270" t="s">
        <v>224</v>
      </c>
      <c r="E64" s="270" t="s">
        <v>204</v>
      </c>
      <c r="F64" s="225">
        <v>60</v>
      </c>
      <c r="G64" s="225">
        <v>26.7</v>
      </c>
      <c r="H64" s="225">
        <v>13.3</v>
      </c>
      <c r="I64" s="225">
        <v>0</v>
      </c>
      <c r="J64" s="225">
        <v>0</v>
      </c>
      <c r="K64" s="226">
        <v>14.82</v>
      </c>
      <c r="L64" s="226">
        <v>6.5949999999999998</v>
      </c>
      <c r="M64" s="226">
        <v>3.2850000000000001</v>
      </c>
      <c r="N64" s="226">
        <v>0</v>
      </c>
      <c r="O64" s="226">
        <v>0</v>
      </c>
      <c r="P64" s="226">
        <v>21.414999999999999</v>
      </c>
      <c r="Q64" s="226">
        <v>59.28</v>
      </c>
      <c r="R64" s="226">
        <v>6.5949999999999998</v>
      </c>
      <c r="S64" s="226">
        <v>0</v>
      </c>
      <c r="T64" s="226">
        <v>0</v>
      </c>
      <c r="U64" s="226">
        <v>0</v>
      </c>
      <c r="V64" s="226">
        <v>65.875</v>
      </c>
      <c r="W64" s="227">
        <v>123755</v>
      </c>
      <c r="X64" s="227">
        <v>0</v>
      </c>
      <c r="Y64" s="227">
        <v>7723</v>
      </c>
    </row>
    <row r="65" spans="1:25" s="50" customFormat="1" x14ac:dyDescent="0.2">
      <c r="A65" s="270" t="s">
        <v>223</v>
      </c>
      <c r="B65" s="270">
        <v>28</v>
      </c>
      <c r="C65" s="270" t="s">
        <v>201</v>
      </c>
      <c r="D65" s="270" t="s">
        <v>224</v>
      </c>
      <c r="E65" s="270" t="s">
        <v>205</v>
      </c>
      <c r="F65" s="225">
        <v>30</v>
      </c>
      <c r="G65" s="225">
        <v>60</v>
      </c>
      <c r="H65" s="225">
        <v>10</v>
      </c>
      <c r="I65" s="225">
        <v>0</v>
      </c>
      <c r="J65" s="225">
        <v>0</v>
      </c>
      <c r="K65" s="226">
        <v>7.41</v>
      </c>
      <c r="L65" s="226">
        <v>14.82</v>
      </c>
      <c r="M65" s="226">
        <v>2.4700000000000002</v>
      </c>
      <c r="N65" s="226">
        <v>0</v>
      </c>
      <c r="O65" s="226">
        <v>0</v>
      </c>
      <c r="P65" s="226">
        <v>22.23</v>
      </c>
      <c r="Q65" s="226">
        <v>29.64</v>
      </c>
      <c r="R65" s="226">
        <v>14.82</v>
      </c>
      <c r="S65" s="226">
        <v>0</v>
      </c>
      <c r="T65" s="226">
        <v>0</v>
      </c>
      <c r="U65" s="226">
        <v>0</v>
      </c>
      <c r="V65" s="226">
        <v>44.46</v>
      </c>
      <c r="W65" s="227">
        <v>58112</v>
      </c>
      <c r="X65" s="227">
        <v>0</v>
      </c>
      <c r="Y65" s="227">
        <v>3626</v>
      </c>
    </row>
    <row r="66" spans="1:25" s="50" customFormat="1" x14ac:dyDescent="0.2">
      <c r="A66" s="270" t="s">
        <v>223</v>
      </c>
      <c r="B66" s="270">
        <v>29</v>
      </c>
      <c r="C66" s="270" t="s">
        <v>201</v>
      </c>
      <c r="D66" s="270" t="s">
        <v>225</v>
      </c>
      <c r="E66" s="270" t="s">
        <v>203</v>
      </c>
      <c r="F66" s="225">
        <v>22</v>
      </c>
      <c r="G66" s="225">
        <v>42.2</v>
      </c>
      <c r="H66" s="225">
        <v>28.5</v>
      </c>
      <c r="I66" s="225">
        <v>7.3</v>
      </c>
      <c r="J66" s="225">
        <v>0</v>
      </c>
      <c r="K66" s="226">
        <v>8.3819999999999997</v>
      </c>
      <c r="L66" s="226">
        <v>16.077999999999999</v>
      </c>
      <c r="M66" s="226">
        <v>10.859</v>
      </c>
      <c r="N66" s="226">
        <v>2.7810000000000001</v>
      </c>
      <c r="O66" s="226">
        <v>0</v>
      </c>
      <c r="P66" s="226">
        <v>24.46</v>
      </c>
      <c r="Q66" s="226">
        <v>33.527999999999999</v>
      </c>
      <c r="R66" s="226">
        <v>16.077999999999999</v>
      </c>
      <c r="S66" s="226">
        <v>0</v>
      </c>
      <c r="T66" s="226">
        <v>0</v>
      </c>
      <c r="U66" s="226">
        <v>0</v>
      </c>
      <c r="V66" s="226">
        <v>49.606000000000002</v>
      </c>
      <c r="W66" s="227">
        <v>380771</v>
      </c>
      <c r="X66" s="227">
        <v>0</v>
      </c>
      <c r="Y66" s="227">
        <v>23761</v>
      </c>
    </row>
    <row r="67" spans="1:25" s="50" customFormat="1" x14ac:dyDescent="0.2">
      <c r="A67" s="270" t="s">
        <v>223</v>
      </c>
      <c r="B67" s="270">
        <v>29</v>
      </c>
      <c r="C67" s="270" t="s">
        <v>201</v>
      </c>
      <c r="D67" s="270" t="s">
        <v>225</v>
      </c>
      <c r="E67" s="270" t="s">
        <v>204</v>
      </c>
      <c r="F67" s="225">
        <v>36</v>
      </c>
      <c r="G67" s="225">
        <v>48</v>
      </c>
      <c r="H67" s="225">
        <v>16</v>
      </c>
      <c r="I67" s="225">
        <v>0</v>
      </c>
      <c r="J67" s="225">
        <v>0</v>
      </c>
      <c r="K67" s="226">
        <v>13.715999999999999</v>
      </c>
      <c r="L67" s="226">
        <v>18.288</v>
      </c>
      <c r="M67" s="226">
        <v>6.0960000000000001</v>
      </c>
      <c r="N67" s="226">
        <v>0</v>
      </c>
      <c r="O67" s="226">
        <v>0</v>
      </c>
      <c r="P67" s="226">
        <v>32.003999999999998</v>
      </c>
      <c r="Q67" s="226">
        <v>54.863999999999997</v>
      </c>
      <c r="R67" s="226">
        <v>18.288</v>
      </c>
      <c r="S67" s="226">
        <v>0</v>
      </c>
      <c r="T67" s="226">
        <v>0</v>
      </c>
      <c r="U67" s="226">
        <v>0</v>
      </c>
      <c r="V67" s="226">
        <v>73.152000000000001</v>
      </c>
      <c r="W67" s="227">
        <v>137426</v>
      </c>
      <c r="X67" s="227">
        <v>0</v>
      </c>
      <c r="Y67" s="227">
        <v>8576</v>
      </c>
    </row>
    <row r="68" spans="1:25" s="50" customFormat="1" x14ac:dyDescent="0.2">
      <c r="A68" s="270" t="s">
        <v>223</v>
      </c>
      <c r="B68" s="270">
        <v>29</v>
      </c>
      <c r="C68" s="270" t="s">
        <v>201</v>
      </c>
      <c r="D68" s="270" t="s">
        <v>225</v>
      </c>
      <c r="E68" s="270" t="s">
        <v>205</v>
      </c>
      <c r="F68" s="225">
        <v>80</v>
      </c>
      <c r="G68" s="225">
        <v>20</v>
      </c>
      <c r="H68" s="225">
        <v>0</v>
      </c>
      <c r="I68" s="225">
        <v>0</v>
      </c>
      <c r="J68" s="225">
        <v>0</v>
      </c>
      <c r="K68" s="226">
        <v>30.48</v>
      </c>
      <c r="L68" s="226">
        <v>7.62</v>
      </c>
      <c r="M68" s="226">
        <v>0</v>
      </c>
      <c r="N68" s="226">
        <v>0</v>
      </c>
      <c r="O68" s="226">
        <v>0</v>
      </c>
      <c r="P68" s="226">
        <v>38.1</v>
      </c>
      <c r="Q68" s="226">
        <v>121.92</v>
      </c>
      <c r="R68" s="226">
        <v>7.62</v>
      </c>
      <c r="S68" s="226">
        <v>0</v>
      </c>
      <c r="T68" s="226">
        <v>0</v>
      </c>
      <c r="U68" s="226">
        <v>0</v>
      </c>
      <c r="V68" s="226">
        <v>129.54</v>
      </c>
      <c r="W68" s="227">
        <v>169317</v>
      </c>
      <c r="X68" s="227">
        <v>0</v>
      </c>
      <c r="Y68" s="227">
        <v>10566</v>
      </c>
    </row>
    <row r="69" spans="1:25" s="50" customFormat="1" x14ac:dyDescent="0.2">
      <c r="A69" s="270" t="s">
        <v>223</v>
      </c>
      <c r="B69" s="270">
        <v>30</v>
      </c>
      <c r="C69" s="270" t="s">
        <v>201</v>
      </c>
      <c r="D69" s="270" t="s">
        <v>226</v>
      </c>
      <c r="E69" s="270" t="s">
        <v>203</v>
      </c>
      <c r="F69" s="225">
        <v>24.2</v>
      </c>
      <c r="G69" s="225">
        <v>42.5</v>
      </c>
      <c r="H69" s="225">
        <v>31.6</v>
      </c>
      <c r="I69" s="225">
        <v>1.7</v>
      </c>
      <c r="J69" s="225">
        <v>0</v>
      </c>
      <c r="K69" s="226">
        <v>7.5990000000000002</v>
      </c>
      <c r="L69" s="226">
        <v>13.345000000000001</v>
      </c>
      <c r="M69" s="226">
        <v>9.9220000000000006</v>
      </c>
      <c r="N69" s="226">
        <v>0.53400000000000003</v>
      </c>
      <c r="O69" s="226">
        <v>0</v>
      </c>
      <c r="P69" s="226">
        <v>20.943999999999999</v>
      </c>
      <c r="Q69" s="226">
        <v>30.395</v>
      </c>
      <c r="R69" s="226">
        <v>13.345000000000001</v>
      </c>
      <c r="S69" s="226">
        <v>0</v>
      </c>
      <c r="T69" s="226">
        <v>0</v>
      </c>
      <c r="U69" s="226">
        <v>0</v>
      </c>
      <c r="V69" s="226">
        <v>43.74</v>
      </c>
      <c r="W69" s="227">
        <v>335744</v>
      </c>
      <c r="X69" s="227">
        <v>0</v>
      </c>
      <c r="Y69" s="227">
        <v>20952</v>
      </c>
    </row>
    <row r="70" spans="1:25" s="50" customFormat="1" x14ac:dyDescent="0.2">
      <c r="A70" s="270" t="s">
        <v>223</v>
      </c>
      <c r="B70" s="270">
        <v>30</v>
      </c>
      <c r="C70" s="270" t="s">
        <v>201</v>
      </c>
      <c r="D70" s="270" t="s">
        <v>226</v>
      </c>
      <c r="E70" s="270" t="s">
        <v>204</v>
      </c>
      <c r="F70" s="225">
        <v>40</v>
      </c>
      <c r="G70" s="225">
        <v>40</v>
      </c>
      <c r="H70" s="225">
        <v>20</v>
      </c>
      <c r="I70" s="225">
        <v>0</v>
      </c>
      <c r="J70" s="225">
        <v>0</v>
      </c>
      <c r="K70" s="226">
        <v>12.56</v>
      </c>
      <c r="L70" s="226">
        <v>12.56</v>
      </c>
      <c r="M70" s="226">
        <v>6.28</v>
      </c>
      <c r="N70" s="226">
        <v>0</v>
      </c>
      <c r="O70" s="226">
        <v>0</v>
      </c>
      <c r="P70" s="226">
        <v>25.12</v>
      </c>
      <c r="Q70" s="226">
        <v>50.24</v>
      </c>
      <c r="R70" s="226">
        <v>12.56</v>
      </c>
      <c r="S70" s="226">
        <v>0</v>
      </c>
      <c r="T70" s="226">
        <v>0</v>
      </c>
      <c r="U70" s="226">
        <v>0</v>
      </c>
      <c r="V70" s="226">
        <v>62.8</v>
      </c>
      <c r="W70" s="227">
        <v>117978</v>
      </c>
      <c r="X70" s="227">
        <v>0</v>
      </c>
      <c r="Y70" s="227">
        <v>7362</v>
      </c>
    </row>
    <row r="71" spans="1:25" s="50" customFormat="1" x14ac:dyDescent="0.2">
      <c r="A71" s="270" t="s">
        <v>223</v>
      </c>
      <c r="B71" s="270">
        <v>30</v>
      </c>
      <c r="C71" s="270" t="s">
        <v>201</v>
      </c>
      <c r="D71" s="270" t="s">
        <v>226</v>
      </c>
      <c r="E71" s="270" t="s">
        <v>205</v>
      </c>
      <c r="F71" s="225">
        <v>20</v>
      </c>
      <c r="G71" s="225">
        <v>50</v>
      </c>
      <c r="H71" s="225">
        <v>30</v>
      </c>
      <c r="I71" s="225">
        <v>0</v>
      </c>
      <c r="J71" s="225">
        <v>0</v>
      </c>
      <c r="K71" s="226">
        <v>6.28</v>
      </c>
      <c r="L71" s="226">
        <v>15.7</v>
      </c>
      <c r="M71" s="226">
        <v>9.42</v>
      </c>
      <c r="N71" s="226">
        <v>0</v>
      </c>
      <c r="O71" s="226">
        <v>0</v>
      </c>
      <c r="P71" s="226">
        <v>21.98</v>
      </c>
      <c r="Q71" s="226">
        <v>25.12</v>
      </c>
      <c r="R71" s="226">
        <v>15.7</v>
      </c>
      <c r="S71" s="226">
        <v>0</v>
      </c>
      <c r="T71" s="226">
        <v>0</v>
      </c>
      <c r="U71" s="226">
        <v>0</v>
      </c>
      <c r="V71" s="226">
        <v>40.82</v>
      </c>
      <c r="W71" s="227">
        <v>53354</v>
      </c>
      <c r="X71" s="227">
        <v>0</v>
      </c>
      <c r="Y71" s="227">
        <v>3329</v>
      </c>
    </row>
    <row r="72" spans="1:25" s="50" customFormat="1" x14ac:dyDescent="0.2">
      <c r="A72" s="270" t="s">
        <v>223</v>
      </c>
      <c r="B72" s="270">
        <v>31</v>
      </c>
      <c r="C72" s="270" t="s">
        <v>201</v>
      </c>
      <c r="D72" s="270" t="s">
        <v>227</v>
      </c>
      <c r="E72" s="270" t="s">
        <v>203</v>
      </c>
      <c r="F72" s="225">
        <v>16.7</v>
      </c>
      <c r="G72" s="225">
        <v>39.6</v>
      </c>
      <c r="H72" s="225">
        <v>39.5</v>
      </c>
      <c r="I72" s="225">
        <v>4.2</v>
      </c>
      <c r="J72" s="225">
        <v>0</v>
      </c>
      <c r="K72" s="226">
        <v>2.0710000000000002</v>
      </c>
      <c r="L72" s="226">
        <v>4.91</v>
      </c>
      <c r="M72" s="226">
        <v>4.8979999999999997</v>
      </c>
      <c r="N72" s="226">
        <v>0.52100000000000002</v>
      </c>
      <c r="O72" s="226">
        <v>0</v>
      </c>
      <c r="P72" s="226">
        <v>6.9809999999999999</v>
      </c>
      <c r="Q72" s="226">
        <v>8.2829999999999995</v>
      </c>
      <c r="R72" s="226">
        <v>4.91</v>
      </c>
      <c r="S72" s="226">
        <v>0</v>
      </c>
      <c r="T72" s="226">
        <v>0</v>
      </c>
      <c r="U72" s="226">
        <v>0</v>
      </c>
      <c r="V72" s="226">
        <v>13.194000000000001</v>
      </c>
      <c r="W72" s="227">
        <v>101272</v>
      </c>
      <c r="X72" s="227">
        <v>0</v>
      </c>
      <c r="Y72" s="227">
        <v>6320</v>
      </c>
    </row>
    <row r="73" spans="1:25" s="50" customFormat="1" x14ac:dyDescent="0.2">
      <c r="A73" s="270" t="s">
        <v>223</v>
      </c>
      <c r="B73" s="270">
        <v>31</v>
      </c>
      <c r="C73" s="270" t="s">
        <v>201</v>
      </c>
      <c r="D73" s="270" t="s">
        <v>227</v>
      </c>
      <c r="E73" s="270" t="s">
        <v>204</v>
      </c>
      <c r="F73" s="225">
        <v>60</v>
      </c>
      <c r="G73" s="225">
        <v>40</v>
      </c>
      <c r="H73" s="225">
        <v>0</v>
      </c>
      <c r="I73" s="225">
        <v>0</v>
      </c>
      <c r="J73" s="225">
        <v>0</v>
      </c>
      <c r="K73" s="226">
        <v>7.44</v>
      </c>
      <c r="L73" s="226">
        <v>4.96</v>
      </c>
      <c r="M73" s="226">
        <v>0</v>
      </c>
      <c r="N73" s="226">
        <v>0</v>
      </c>
      <c r="O73" s="226">
        <v>0</v>
      </c>
      <c r="P73" s="226">
        <v>12.4</v>
      </c>
      <c r="Q73" s="226">
        <v>29.76</v>
      </c>
      <c r="R73" s="226">
        <v>4.96</v>
      </c>
      <c r="S73" s="226">
        <v>0</v>
      </c>
      <c r="T73" s="226">
        <v>0</v>
      </c>
      <c r="U73" s="226">
        <v>0</v>
      </c>
      <c r="V73" s="226">
        <v>34.72</v>
      </c>
      <c r="W73" s="227">
        <v>65226</v>
      </c>
      <c r="X73" s="227">
        <v>0</v>
      </c>
      <c r="Y73" s="227">
        <v>4070</v>
      </c>
    </row>
    <row r="74" spans="1:25" s="50" customFormat="1" x14ac:dyDescent="0.2">
      <c r="A74" s="270" t="s">
        <v>223</v>
      </c>
      <c r="B74" s="270">
        <v>31</v>
      </c>
      <c r="C74" s="270" t="s">
        <v>201</v>
      </c>
      <c r="D74" s="270" t="s">
        <v>227</v>
      </c>
      <c r="E74" s="270" t="s">
        <v>205</v>
      </c>
      <c r="F74" s="225">
        <v>0</v>
      </c>
      <c r="G74" s="225">
        <v>60</v>
      </c>
      <c r="H74" s="225">
        <v>40</v>
      </c>
      <c r="I74" s="225">
        <v>0</v>
      </c>
      <c r="J74" s="225">
        <v>0</v>
      </c>
      <c r="K74" s="226">
        <v>0</v>
      </c>
      <c r="L74" s="226">
        <v>7.44</v>
      </c>
      <c r="M74" s="226">
        <v>4.96</v>
      </c>
      <c r="N74" s="226">
        <v>0</v>
      </c>
      <c r="O74" s="226">
        <v>0</v>
      </c>
      <c r="P74" s="226">
        <v>7.44</v>
      </c>
      <c r="Q74" s="226">
        <v>0</v>
      </c>
      <c r="R74" s="226">
        <v>7.44</v>
      </c>
      <c r="S74" s="226">
        <v>0</v>
      </c>
      <c r="T74" s="226">
        <v>0</v>
      </c>
      <c r="U74" s="226">
        <v>0</v>
      </c>
      <c r="V74" s="226">
        <v>7.44</v>
      </c>
      <c r="W74" s="227">
        <v>9725</v>
      </c>
      <c r="X74" s="227">
        <v>0</v>
      </c>
      <c r="Y74" s="227">
        <v>607</v>
      </c>
    </row>
    <row r="75" spans="1:25" s="50" customFormat="1" x14ac:dyDescent="0.2">
      <c r="A75" s="270" t="s">
        <v>223</v>
      </c>
      <c r="B75" s="270">
        <v>32</v>
      </c>
      <c r="C75" s="270" t="s">
        <v>201</v>
      </c>
      <c r="D75" s="270" t="s">
        <v>228</v>
      </c>
      <c r="E75" s="270" t="s">
        <v>203</v>
      </c>
      <c r="F75" s="225">
        <v>13.3</v>
      </c>
      <c r="G75" s="225">
        <v>33.4</v>
      </c>
      <c r="H75" s="225">
        <v>48.9</v>
      </c>
      <c r="I75" s="225">
        <v>4.4000000000000004</v>
      </c>
      <c r="J75" s="225">
        <v>0</v>
      </c>
      <c r="K75" s="226">
        <v>1.756</v>
      </c>
      <c r="L75" s="226">
        <v>4.4089999999999998</v>
      </c>
      <c r="M75" s="226">
        <v>6.4550000000000001</v>
      </c>
      <c r="N75" s="226">
        <v>0.58099999999999996</v>
      </c>
      <c r="O75" s="226">
        <v>0</v>
      </c>
      <c r="P75" s="226">
        <v>6.1639999999999997</v>
      </c>
      <c r="Q75" s="226">
        <v>7.0220000000000002</v>
      </c>
      <c r="R75" s="226">
        <v>4.4089999999999998</v>
      </c>
      <c r="S75" s="226">
        <v>0</v>
      </c>
      <c r="T75" s="226">
        <v>0</v>
      </c>
      <c r="U75" s="226">
        <v>0</v>
      </c>
      <c r="V75" s="226">
        <v>11.430999999999999</v>
      </c>
      <c r="W75" s="227">
        <v>87744</v>
      </c>
      <c r="X75" s="227">
        <v>0</v>
      </c>
      <c r="Y75" s="227">
        <v>5476</v>
      </c>
    </row>
    <row r="76" spans="1:25" s="50" customFormat="1" x14ac:dyDescent="0.2">
      <c r="A76" s="270" t="s">
        <v>223</v>
      </c>
      <c r="B76" s="270">
        <v>32</v>
      </c>
      <c r="C76" s="270" t="s">
        <v>201</v>
      </c>
      <c r="D76" s="270" t="s">
        <v>228</v>
      </c>
      <c r="E76" s="270" t="s">
        <v>204</v>
      </c>
      <c r="F76" s="225">
        <v>40</v>
      </c>
      <c r="G76" s="225">
        <v>50</v>
      </c>
      <c r="H76" s="225">
        <v>10</v>
      </c>
      <c r="I76" s="225">
        <v>0</v>
      </c>
      <c r="J76" s="225">
        <v>0</v>
      </c>
      <c r="K76" s="226">
        <v>5.28</v>
      </c>
      <c r="L76" s="226">
        <v>6.6</v>
      </c>
      <c r="M76" s="226">
        <v>1.32</v>
      </c>
      <c r="N76" s="226">
        <v>0</v>
      </c>
      <c r="O76" s="226">
        <v>0</v>
      </c>
      <c r="P76" s="226">
        <v>11.88</v>
      </c>
      <c r="Q76" s="226">
        <v>21.12</v>
      </c>
      <c r="R76" s="226">
        <v>6.6</v>
      </c>
      <c r="S76" s="226">
        <v>0</v>
      </c>
      <c r="T76" s="226">
        <v>0</v>
      </c>
      <c r="U76" s="226">
        <v>0</v>
      </c>
      <c r="V76" s="226">
        <v>27.72</v>
      </c>
      <c r="W76" s="227">
        <v>52076</v>
      </c>
      <c r="X76" s="227">
        <v>0</v>
      </c>
      <c r="Y76" s="227">
        <v>3250</v>
      </c>
    </row>
    <row r="77" spans="1:25" s="50" customFormat="1" x14ac:dyDescent="0.2">
      <c r="A77" s="270" t="s">
        <v>223</v>
      </c>
      <c r="B77" s="270">
        <v>32</v>
      </c>
      <c r="C77" s="270" t="s">
        <v>201</v>
      </c>
      <c r="D77" s="270" t="s">
        <v>228</v>
      </c>
      <c r="E77" s="270" t="s">
        <v>205</v>
      </c>
      <c r="F77" s="225">
        <v>10</v>
      </c>
      <c r="G77" s="225">
        <v>50</v>
      </c>
      <c r="H77" s="225">
        <v>40</v>
      </c>
      <c r="I77" s="225">
        <v>0</v>
      </c>
      <c r="J77" s="225">
        <v>0</v>
      </c>
      <c r="K77" s="226">
        <v>1.32</v>
      </c>
      <c r="L77" s="226">
        <v>6.6</v>
      </c>
      <c r="M77" s="226">
        <v>5.28</v>
      </c>
      <c r="N77" s="226">
        <v>0</v>
      </c>
      <c r="O77" s="226">
        <v>0</v>
      </c>
      <c r="P77" s="226">
        <v>7.92</v>
      </c>
      <c r="Q77" s="226">
        <v>5.28</v>
      </c>
      <c r="R77" s="226">
        <v>6.6</v>
      </c>
      <c r="S77" s="226">
        <v>0</v>
      </c>
      <c r="T77" s="226">
        <v>0</v>
      </c>
      <c r="U77" s="226">
        <v>0</v>
      </c>
      <c r="V77" s="226">
        <v>11.88</v>
      </c>
      <c r="W77" s="227">
        <v>15528</v>
      </c>
      <c r="X77" s="227">
        <v>0</v>
      </c>
      <c r="Y77" s="227">
        <v>969</v>
      </c>
    </row>
    <row r="78" spans="1:25" s="50" customFormat="1" x14ac:dyDescent="0.2">
      <c r="A78" s="270" t="s">
        <v>223</v>
      </c>
      <c r="B78" s="270">
        <v>33</v>
      </c>
      <c r="C78" s="270" t="s">
        <v>201</v>
      </c>
      <c r="D78" s="270" t="s">
        <v>229</v>
      </c>
      <c r="E78" s="270" t="s">
        <v>203</v>
      </c>
      <c r="F78" s="225">
        <v>30.8</v>
      </c>
      <c r="G78" s="225">
        <v>30.7</v>
      </c>
      <c r="H78" s="225">
        <v>34.700000000000003</v>
      </c>
      <c r="I78" s="225">
        <v>3.8</v>
      </c>
      <c r="J78" s="225">
        <v>0</v>
      </c>
      <c r="K78" s="226">
        <v>2.427</v>
      </c>
      <c r="L78" s="226">
        <v>2.419</v>
      </c>
      <c r="M78" s="226">
        <v>2.734</v>
      </c>
      <c r="N78" s="226">
        <v>0.29899999999999999</v>
      </c>
      <c r="O78" s="226">
        <v>0</v>
      </c>
      <c r="P78" s="226">
        <v>4.8460000000000001</v>
      </c>
      <c r="Q78" s="226">
        <v>9.7080000000000002</v>
      </c>
      <c r="R78" s="226">
        <v>2.419</v>
      </c>
      <c r="S78" s="226">
        <v>0</v>
      </c>
      <c r="T78" s="226">
        <v>0</v>
      </c>
      <c r="U78" s="226">
        <v>0</v>
      </c>
      <c r="V78" s="226">
        <v>12.127000000000001</v>
      </c>
      <c r="W78" s="227">
        <v>93088</v>
      </c>
      <c r="X78" s="227">
        <v>0</v>
      </c>
      <c r="Y78" s="227">
        <v>5809</v>
      </c>
    </row>
    <row r="79" spans="1:25" s="50" customFormat="1" x14ac:dyDescent="0.2">
      <c r="A79" s="270" t="s">
        <v>223</v>
      </c>
      <c r="B79" s="270">
        <v>33</v>
      </c>
      <c r="C79" s="270" t="s">
        <v>201</v>
      </c>
      <c r="D79" s="270" t="s">
        <v>229</v>
      </c>
      <c r="E79" s="270" t="s">
        <v>204</v>
      </c>
      <c r="F79" s="225">
        <v>60</v>
      </c>
      <c r="G79" s="225">
        <v>40</v>
      </c>
      <c r="H79" s="225">
        <v>0</v>
      </c>
      <c r="I79" s="225">
        <v>0</v>
      </c>
      <c r="J79" s="225">
        <v>0</v>
      </c>
      <c r="K79" s="226">
        <v>4.7279999999999998</v>
      </c>
      <c r="L79" s="226">
        <v>3.1520000000000001</v>
      </c>
      <c r="M79" s="226">
        <v>0</v>
      </c>
      <c r="N79" s="226">
        <v>0</v>
      </c>
      <c r="O79" s="226">
        <v>0</v>
      </c>
      <c r="P79" s="226">
        <v>7.88</v>
      </c>
      <c r="Q79" s="226">
        <v>18.911999999999999</v>
      </c>
      <c r="R79" s="226">
        <v>3.1520000000000001</v>
      </c>
      <c r="S79" s="226">
        <v>0</v>
      </c>
      <c r="T79" s="226">
        <v>0</v>
      </c>
      <c r="U79" s="226">
        <v>0</v>
      </c>
      <c r="V79" s="226">
        <v>22.064</v>
      </c>
      <c r="W79" s="227">
        <v>41450</v>
      </c>
      <c r="X79" s="227">
        <v>0</v>
      </c>
      <c r="Y79" s="227">
        <v>2587</v>
      </c>
    </row>
    <row r="80" spans="1:25" s="50" customFormat="1" x14ac:dyDescent="0.2">
      <c r="A80" s="270" t="s">
        <v>223</v>
      </c>
      <c r="B80" s="270">
        <v>33</v>
      </c>
      <c r="C80" s="270" t="s">
        <v>201</v>
      </c>
      <c r="D80" s="270" t="s">
        <v>229</v>
      </c>
      <c r="E80" s="270" t="s">
        <v>205</v>
      </c>
      <c r="F80" s="225">
        <v>40</v>
      </c>
      <c r="G80" s="225">
        <v>60</v>
      </c>
      <c r="H80" s="225">
        <v>0</v>
      </c>
      <c r="I80" s="225">
        <v>0</v>
      </c>
      <c r="J80" s="225">
        <v>0</v>
      </c>
      <c r="K80" s="226">
        <v>3.1520000000000001</v>
      </c>
      <c r="L80" s="226">
        <v>4.7279999999999998</v>
      </c>
      <c r="M80" s="226">
        <v>0</v>
      </c>
      <c r="N80" s="226">
        <v>0</v>
      </c>
      <c r="O80" s="226">
        <v>0</v>
      </c>
      <c r="P80" s="226">
        <v>7.88</v>
      </c>
      <c r="Q80" s="226">
        <v>12.608000000000001</v>
      </c>
      <c r="R80" s="226">
        <v>4.7279999999999998</v>
      </c>
      <c r="S80" s="226">
        <v>0</v>
      </c>
      <c r="T80" s="226">
        <v>0</v>
      </c>
      <c r="U80" s="226">
        <v>0</v>
      </c>
      <c r="V80" s="226">
        <v>17.335999999999999</v>
      </c>
      <c r="W80" s="227">
        <v>22659</v>
      </c>
      <c r="X80" s="227">
        <v>0</v>
      </c>
      <c r="Y80" s="227">
        <v>1414</v>
      </c>
    </row>
    <row r="81" spans="1:25" s="50" customFormat="1" x14ac:dyDescent="0.2">
      <c r="A81" s="270" t="s">
        <v>223</v>
      </c>
      <c r="B81" s="270">
        <v>35</v>
      </c>
      <c r="C81" s="270" t="s">
        <v>201</v>
      </c>
      <c r="D81" s="270" t="s">
        <v>230</v>
      </c>
      <c r="E81" s="270" t="s">
        <v>203</v>
      </c>
      <c r="F81" s="225">
        <v>28.7</v>
      </c>
      <c r="G81" s="225">
        <v>48.3</v>
      </c>
      <c r="H81" s="225">
        <v>19.7</v>
      </c>
      <c r="I81" s="225">
        <v>3.3</v>
      </c>
      <c r="J81" s="225">
        <v>0</v>
      </c>
      <c r="K81" s="226">
        <v>10.906000000000001</v>
      </c>
      <c r="L81" s="226">
        <v>18.353999999999999</v>
      </c>
      <c r="M81" s="226">
        <v>7.4859999999999998</v>
      </c>
      <c r="N81" s="226">
        <v>1.254</v>
      </c>
      <c r="O81" s="226">
        <v>0</v>
      </c>
      <c r="P81" s="226">
        <v>29.26</v>
      </c>
      <c r="Q81" s="226">
        <v>43.624000000000002</v>
      </c>
      <c r="R81" s="226">
        <v>18.353999999999999</v>
      </c>
      <c r="S81" s="226">
        <v>0</v>
      </c>
      <c r="T81" s="226">
        <v>0</v>
      </c>
      <c r="U81" s="226">
        <v>0</v>
      </c>
      <c r="V81" s="226">
        <v>61.978000000000002</v>
      </c>
      <c r="W81" s="227">
        <v>618456</v>
      </c>
      <c r="X81" s="227">
        <v>0</v>
      </c>
      <c r="Y81" s="227">
        <v>38594</v>
      </c>
    </row>
    <row r="82" spans="1:25" s="50" customFormat="1" x14ac:dyDescent="0.2">
      <c r="A82" s="270" t="s">
        <v>223</v>
      </c>
      <c r="B82" s="270">
        <v>35</v>
      </c>
      <c r="C82" s="270" t="s">
        <v>201</v>
      </c>
      <c r="D82" s="270" t="s">
        <v>230</v>
      </c>
      <c r="E82" s="270" t="s">
        <v>204</v>
      </c>
      <c r="F82" s="225">
        <v>36</v>
      </c>
      <c r="G82" s="225">
        <v>56</v>
      </c>
      <c r="H82" s="225">
        <v>8</v>
      </c>
      <c r="I82" s="225">
        <v>0</v>
      </c>
      <c r="J82" s="225">
        <v>0</v>
      </c>
      <c r="K82" s="226">
        <v>13.68</v>
      </c>
      <c r="L82" s="226">
        <v>21.28</v>
      </c>
      <c r="M82" s="226">
        <v>3.04</v>
      </c>
      <c r="N82" s="226">
        <v>0</v>
      </c>
      <c r="O82" s="226">
        <v>0</v>
      </c>
      <c r="P82" s="226">
        <v>34.96</v>
      </c>
      <c r="Q82" s="226">
        <v>54.72</v>
      </c>
      <c r="R82" s="226">
        <v>21.28</v>
      </c>
      <c r="S82" s="226">
        <v>0</v>
      </c>
      <c r="T82" s="226">
        <v>0</v>
      </c>
      <c r="U82" s="226">
        <v>0</v>
      </c>
      <c r="V82" s="226">
        <v>76</v>
      </c>
      <c r="W82" s="227">
        <v>185609</v>
      </c>
      <c r="X82" s="227">
        <v>0</v>
      </c>
      <c r="Y82" s="227">
        <v>11583</v>
      </c>
    </row>
    <row r="83" spans="1:25" s="50" customFormat="1" x14ac:dyDescent="0.2">
      <c r="A83" s="270" t="s">
        <v>223</v>
      </c>
      <c r="B83" s="270">
        <v>35</v>
      </c>
      <c r="C83" s="270" t="s">
        <v>201</v>
      </c>
      <c r="D83" s="270" t="s">
        <v>230</v>
      </c>
      <c r="E83" s="270" t="s">
        <v>205</v>
      </c>
      <c r="F83" s="225">
        <v>90</v>
      </c>
      <c r="G83" s="225">
        <v>10</v>
      </c>
      <c r="H83" s="225">
        <v>0</v>
      </c>
      <c r="I83" s="225">
        <v>0</v>
      </c>
      <c r="J83" s="225">
        <v>0</v>
      </c>
      <c r="K83" s="226">
        <v>34.200000000000003</v>
      </c>
      <c r="L83" s="226">
        <v>3.8</v>
      </c>
      <c r="M83" s="226">
        <v>0</v>
      </c>
      <c r="N83" s="226">
        <v>0</v>
      </c>
      <c r="O83" s="226">
        <v>0</v>
      </c>
      <c r="P83" s="226">
        <v>38</v>
      </c>
      <c r="Q83" s="226">
        <v>136.80000000000001</v>
      </c>
      <c r="R83" s="226">
        <v>3.8</v>
      </c>
      <c r="S83" s="226">
        <v>0</v>
      </c>
      <c r="T83" s="226">
        <v>0</v>
      </c>
      <c r="U83" s="226">
        <v>0</v>
      </c>
      <c r="V83" s="226">
        <v>140.6</v>
      </c>
      <c r="W83" s="227">
        <v>238905</v>
      </c>
      <c r="X83" s="227">
        <v>0</v>
      </c>
      <c r="Y83" s="227">
        <v>14908</v>
      </c>
    </row>
    <row r="84" spans="1:25" s="50" customFormat="1" x14ac:dyDescent="0.2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227"/>
    </row>
    <row r="85" spans="1:25" s="50" customFormat="1" x14ac:dyDescent="0.2">
      <c r="A85" s="271"/>
      <c r="B85" s="271"/>
      <c r="C85" s="271"/>
      <c r="D85" s="272"/>
      <c r="E85" s="272"/>
      <c r="F85" s="219"/>
      <c r="G85" s="219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51"/>
    </row>
    <row r="86" spans="1:25" s="50" customFormat="1" x14ac:dyDescent="0.2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2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2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2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2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2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2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2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2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2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2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2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2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2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2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2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2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2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2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2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2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2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2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2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2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2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2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2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2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2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50" customFormat="1" x14ac:dyDescent="0.2">
      <c r="A116" s="270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  <c r="Y116" s="51"/>
    </row>
    <row r="117" spans="1:25" s="50" customFormat="1" x14ac:dyDescent="0.2">
      <c r="A117" s="270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  <c r="Y117" s="51"/>
    </row>
    <row r="118" spans="1:25" s="50" customFormat="1" x14ac:dyDescent="0.2">
      <c r="A118" s="270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  <c r="Y118" s="51"/>
    </row>
    <row r="119" spans="1:25" s="50" customFormat="1" x14ac:dyDescent="0.2">
      <c r="A119" s="270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  <c r="Y119" s="51"/>
    </row>
    <row r="120" spans="1:25" s="50" customFormat="1" x14ac:dyDescent="0.2">
      <c r="A120" s="270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  <c r="Y120" s="51"/>
    </row>
    <row r="121" spans="1:25" s="50" customFormat="1" x14ac:dyDescent="0.2">
      <c r="A121" s="270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  <c r="Y121" s="51"/>
    </row>
    <row r="122" spans="1:25" s="50" customFormat="1" x14ac:dyDescent="0.2">
      <c r="A122" s="270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  <c r="Y122" s="51"/>
    </row>
    <row r="123" spans="1:25" s="50" customFormat="1" x14ac:dyDescent="0.2">
      <c r="A123" s="270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  <c r="Y123" s="51"/>
    </row>
    <row r="124" spans="1:25" s="50" customFormat="1" x14ac:dyDescent="0.2">
      <c r="A124" s="270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  <c r="Y124" s="51"/>
    </row>
    <row r="125" spans="1:25" s="50" customFormat="1" x14ac:dyDescent="0.2">
      <c r="A125" s="270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  <c r="Y125" s="51"/>
    </row>
    <row r="126" spans="1:25" s="50" customFormat="1" x14ac:dyDescent="0.2">
      <c r="A126" s="270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  <c r="Y126" s="51"/>
    </row>
    <row r="127" spans="1:25" s="50" customFormat="1" x14ac:dyDescent="0.2">
      <c r="A127" s="270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  <c r="Y127" s="51"/>
    </row>
    <row r="128" spans="1:25" s="50" customFormat="1" x14ac:dyDescent="0.2">
      <c r="A128" s="270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  <c r="Y128" s="51"/>
    </row>
    <row r="129" spans="1:25" s="50" customFormat="1" x14ac:dyDescent="0.2">
      <c r="A129" s="270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  <c r="Y129" s="51"/>
    </row>
    <row r="130" spans="1:25" s="50" customFormat="1" x14ac:dyDescent="0.2">
      <c r="A130" s="270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  <c r="Y130" s="51"/>
    </row>
    <row r="131" spans="1:25" s="50" customFormat="1" x14ac:dyDescent="0.2">
      <c r="A131" s="270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  <c r="Y131" s="51"/>
    </row>
    <row r="132" spans="1:25" s="50" customFormat="1" x14ac:dyDescent="0.2">
      <c r="A132" s="270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  <c r="Y132" s="51"/>
    </row>
    <row r="133" spans="1:25" s="50" customFormat="1" x14ac:dyDescent="0.2">
      <c r="A133" s="270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  <c r="Y133" s="51"/>
    </row>
    <row r="134" spans="1:25" s="50" customFormat="1" x14ac:dyDescent="0.2">
      <c r="A134" s="270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  <c r="Y134" s="51"/>
    </row>
    <row r="135" spans="1:25" s="50" customFormat="1" x14ac:dyDescent="0.2">
      <c r="A135" s="270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  <c r="Y135" s="51"/>
    </row>
    <row r="136" spans="1:25" s="50" customFormat="1" x14ac:dyDescent="0.2">
      <c r="A136" s="270"/>
      <c r="B136" s="270"/>
      <c r="C136" s="270"/>
      <c r="D136" s="270"/>
      <c r="E136" s="270"/>
      <c r="F136" s="225"/>
      <c r="G136" s="225"/>
      <c r="H136" s="225"/>
      <c r="I136" s="225"/>
      <c r="J136" s="225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7"/>
      <c r="X136" s="227"/>
      <c r="Y136" s="51"/>
    </row>
    <row r="137" spans="1:25" s="50" customFormat="1" x14ac:dyDescent="0.2">
      <c r="A137" s="270"/>
      <c r="B137" s="270"/>
      <c r="C137" s="270"/>
      <c r="D137" s="270"/>
      <c r="E137" s="270"/>
      <c r="F137" s="225"/>
      <c r="G137" s="225"/>
      <c r="H137" s="225"/>
      <c r="I137" s="225"/>
      <c r="J137" s="225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7"/>
      <c r="X137" s="227"/>
      <c r="Y137" s="51"/>
    </row>
    <row r="138" spans="1:25" s="50" customFormat="1" x14ac:dyDescent="0.2">
      <c r="A138" s="270"/>
      <c r="B138" s="270"/>
      <c r="C138" s="270"/>
      <c r="D138" s="270"/>
      <c r="E138" s="270"/>
      <c r="F138" s="225"/>
      <c r="G138" s="225"/>
      <c r="H138" s="225"/>
      <c r="I138" s="225"/>
      <c r="J138" s="225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7"/>
      <c r="X138" s="227"/>
      <c r="Y138" s="51"/>
    </row>
    <row r="139" spans="1:25" s="50" customFormat="1" x14ac:dyDescent="0.2">
      <c r="A139" s="270"/>
      <c r="B139" s="270"/>
      <c r="C139" s="270"/>
      <c r="D139" s="270"/>
      <c r="E139" s="270"/>
      <c r="F139" s="225"/>
      <c r="G139" s="225"/>
      <c r="H139" s="225"/>
      <c r="I139" s="225"/>
      <c r="J139" s="225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7"/>
      <c r="X139" s="227"/>
      <c r="Y139" s="51"/>
    </row>
    <row r="140" spans="1:25" s="50" customFormat="1" x14ac:dyDescent="0.2">
      <c r="A140" s="270"/>
      <c r="B140" s="270"/>
      <c r="C140" s="270"/>
      <c r="D140" s="270"/>
      <c r="E140" s="270"/>
      <c r="F140" s="225"/>
      <c r="G140" s="225"/>
      <c r="H140" s="225"/>
      <c r="I140" s="225"/>
      <c r="J140" s="225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7"/>
      <c r="X140" s="227"/>
      <c r="Y140" s="51"/>
    </row>
    <row r="141" spans="1:25" s="50" customFormat="1" x14ac:dyDescent="0.2">
      <c r="A141" s="270"/>
      <c r="B141" s="270"/>
      <c r="C141" s="270"/>
      <c r="D141" s="270"/>
      <c r="E141" s="270"/>
      <c r="F141" s="225"/>
      <c r="G141" s="225"/>
      <c r="H141" s="225"/>
      <c r="I141" s="225"/>
      <c r="J141" s="225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7"/>
      <c r="X141" s="227"/>
      <c r="Y141" s="51"/>
    </row>
    <row r="142" spans="1:25" s="50" customFormat="1" x14ac:dyDescent="0.2">
      <c r="A142" s="270"/>
      <c r="B142" s="270"/>
      <c r="C142" s="270"/>
      <c r="D142" s="270"/>
      <c r="E142" s="270"/>
      <c r="F142" s="225"/>
      <c r="G142" s="225"/>
      <c r="H142" s="225"/>
      <c r="I142" s="225"/>
      <c r="J142" s="225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7"/>
      <c r="X142" s="227"/>
      <c r="Y142" s="51"/>
    </row>
    <row r="143" spans="1:25" s="50" customFormat="1" x14ac:dyDescent="0.2">
      <c r="A143" s="270"/>
      <c r="B143" s="270"/>
      <c r="C143" s="270"/>
      <c r="D143" s="270"/>
      <c r="E143" s="270"/>
      <c r="F143" s="225"/>
      <c r="G143" s="225"/>
      <c r="H143" s="225"/>
      <c r="I143" s="225"/>
      <c r="J143" s="225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7"/>
      <c r="X143" s="227"/>
      <c r="Y143" s="51"/>
    </row>
    <row r="144" spans="1:25" s="50" customFormat="1" x14ac:dyDescent="0.2">
      <c r="A144" s="270"/>
      <c r="B144" s="270"/>
      <c r="C144" s="270"/>
      <c r="D144" s="270"/>
      <c r="E144" s="270"/>
      <c r="F144" s="225"/>
      <c r="G144" s="225"/>
      <c r="H144" s="225"/>
      <c r="I144" s="225"/>
      <c r="J144" s="225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7"/>
      <c r="X144" s="227"/>
      <c r="Y144" s="51"/>
    </row>
    <row r="145" spans="1:25" s="50" customFormat="1" x14ac:dyDescent="0.2">
      <c r="A145" s="270"/>
      <c r="B145" s="270"/>
      <c r="C145" s="270"/>
      <c r="D145" s="270"/>
      <c r="E145" s="270"/>
      <c r="F145" s="225"/>
      <c r="G145" s="225"/>
      <c r="H145" s="225"/>
      <c r="I145" s="225"/>
      <c r="J145" s="225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7"/>
      <c r="X145" s="227"/>
      <c r="Y145" s="51"/>
    </row>
    <row r="146" spans="1:25" s="50" customFormat="1" x14ac:dyDescent="0.2">
      <c r="A146" s="270"/>
      <c r="B146" s="270"/>
      <c r="C146" s="270"/>
      <c r="D146" s="270"/>
      <c r="E146" s="270"/>
      <c r="F146" s="225"/>
      <c r="G146" s="225"/>
      <c r="H146" s="225"/>
      <c r="I146" s="225"/>
      <c r="J146" s="225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7"/>
      <c r="X146" s="227"/>
      <c r="Y146" s="51"/>
    </row>
    <row r="147" spans="1:25" s="50" customFormat="1" x14ac:dyDescent="0.2">
      <c r="A147" s="270"/>
      <c r="B147" s="270"/>
      <c r="C147" s="270"/>
      <c r="D147" s="270"/>
      <c r="E147" s="270"/>
      <c r="F147" s="225"/>
      <c r="G147" s="225"/>
      <c r="H147" s="225"/>
      <c r="I147" s="225"/>
      <c r="J147" s="225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7"/>
      <c r="X147" s="227"/>
      <c r="Y147" s="51"/>
    </row>
    <row r="148" spans="1:25" s="50" customFormat="1" x14ac:dyDescent="0.2">
      <c r="A148" s="270"/>
      <c r="B148" s="270"/>
      <c r="C148" s="270"/>
      <c r="D148" s="270"/>
      <c r="E148" s="270"/>
      <c r="F148" s="225"/>
      <c r="G148" s="225"/>
      <c r="H148" s="225"/>
      <c r="I148" s="225"/>
      <c r="J148" s="225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7"/>
      <c r="X148" s="227"/>
      <c r="Y148" s="51"/>
    </row>
    <row r="149" spans="1:25" s="50" customFormat="1" x14ac:dyDescent="0.2">
      <c r="A149" s="270"/>
      <c r="B149" s="270"/>
      <c r="C149" s="270"/>
      <c r="D149" s="270"/>
      <c r="E149" s="270"/>
      <c r="F149" s="225"/>
      <c r="G149" s="225"/>
      <c r="H149" s="225"/>
      <c r="I149" s="225"/>
      <c r="J149" s="225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7"/>
      <c r="X149" s="227"/>
      <c r="Y149" s="51"/>
    </row>
    <row r="150" spans="1:25" s="50" customFormat="1" x14ac:dyDescent="0.2">
      <c r="A150" s="270"/>
      <c r="B150" s="270"/>
      <c r="C150" s="270"/>
      <c r="D150" s="270"/>
      <c r="E150" s="270"/>
      <c r="F150" s="225"/>
      <c r="G150" s="225"/>
      <c r="H150" s="225"/>
      <c r="I150" s="225"/>
      <c r="J150" s="225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7"/>
      <c r="X150" s="227"/>
      <c r="Y150" s="51"/>
    </row>
    <row r="151" spans="1:25" s="50" customFormat="1" x14ac:dyDescent="0.2">
      <c r="A151" s="270"/>
      <c r="B151" s="270"/>
      <c r="C151" s="270"/>
      <c r="D151" s="270"/>
      <c r="E151" s="270"/>
      <c r="F151" s="225"/>
      <c r="G151" s="225"/>
      <c r="H151" s="225"/>
      <c r="I151" s="225"/>
      <c r="J151" s="225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7"/>
      <c r="X151" s="227"/>
      <c r="Y151" s="51"/>
    </row>
    <row r="152" spans="1:25" s="50" customFormat="1" x14ac:dyDescent="0.2">
      <c r="A152" s="270"/>
      <c r="B152" s="270"/>
      <c r="C152" s="270"/>
      <c r="D152" s="270"/>
      <c r="E152" s="270"/>
      <c r="F152" s="225"/>
      <c r="G152" s="225"/>
      <c r="H152" s="225"/>
      <c r="I152" s="225"/>
      <c r="J152" s="225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7"/>
      <c r="X152" s="227"/>
      <c r="Y152" s="51"/>
    </row>
    <row r="153" spans="1:25" s="22" customFormat="1" x14ac:dyDescent="0.2">
      <c r="A153" s="273"/>
      <c r="B153" s="270"/>
      <c r="C153" s="270"/>
      <c r="D153" s="270"/>
      <c r="E153" s="270"/>
      <c r="F153" s="225"/>
      <c r="G153" s="225"/>
      <c r="H153" s="225"/>
      <c r="I153" s="225"/>
      <c r="J153" s="225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7"/>
      <c r="X153" s="227"/>
    </row>
    <row r="154" spans="1:25" x14ac:dyDescent="0.2">
      <c r="A154" s="273"/>
      <c r="B154" s="270"/>
      <c r="C154" s="270"/>
      <c r="D154" s="270"/>
      <c r="E154" s="270"/>
      <c r="F154" s="225"/>
      <c r="G154" s="225"/>
      <c r="H154" s="225"/>
      <c r="I154" s="225"/>
      <c r="J154" s="225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7"/>
      <c r="X154" s="227"/>
    </row>
    <row r="155" spans="1:25" x14ac:dyDescent="0.2">
      <c r="A155" s="273"/>
      <c r="B155" s="270"/>
      <c r="C155" s="270"/>
      <c r="D155" s="270"/>
      <c r="E155" s="270"/>
      <c r="F155" s="225"/>
      <c r="G155" s="225"/>
      <c r="H155" s="225"/>
      <c r="I155" s="225"/>
      <c r="J155" s="225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7"/>
      <c r="X155" s="227"/>
    </row>
    <row r="156" spans="1:25" x14ac:dyDescent="0.2">
      <c r="A156" s="273"/>
      <c r="B156" s="270"/>
      <c r="C156" s="270"/>
      <c r="D156" s="270"/>
      <c r="E156" s="270"/>
      <c r="F156" s="225"/>
      <c r="G156" s="225"/>
      <c r="H156" s="225"/>
      <c r="I156" s="225"/>
      <c r="J156" s="225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7"/>
      <c r="X156" s="227"/>
    </row>
    <row r="157" spans="1:25" x14ac:dyDescent="0.2">
      <c r="A157" s="273"/>
      <c r="B157" s="270"/>
      <c r="C157" s="270"/>
      <c r="D157" s="270"/>
      <c r="E157" s="270"/>
      <c r="F157" s="225"/>
      <c r="G157" s="225"/>
      <c r="H157" s="225"/>
      <c r="I157" s="225"/>
      <c r="J157" s="225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7"/>
      <c r="X157" s="227"/>
    </row>
    <row r="158" spans="1:25" x14ac:dyDescent="0.2">
      <c r="A158" s="273"/>
      <c r="B158" s="270"/>
      <c r="C158" s="270"/>
      <c r="D158" s="270"/>
      <c r="E158" s="270"/>
      <c r="F158" s="225"/>
      <c r="G158" s="225"/>
      <c r="H158" s="225"/>
      <c r="I158" s="225"/>
      <c r="J158" s="225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7"/>
      <c r="X158" s="227"/>
    </row>
    <row r="159" spans="1:25" x14ac:dyDescent="0.2">
      <c r="A159" s="273"/>
      <c r="B159" s="270"/>
      <c r="C159" s="270"/>
      <c r="D159" s="270"/>
      <c r="E159" s="270"/>
      <c r="F159" s="225"/>
      <c r="G159" s="225"/>
      <c r="H159" s="225"/>
      <c r="I159" s="225"/>
      <c r="J159" s="225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7"/>
      <c r="X159" s="227"/>
    </row>
    <row r="160" spans="1:25" x14ac:dyDescent="0.2">
      <c r="A160" s="273"/>
      <c r="B160" s="270"/>
      <c r="C160" s="270"/>
      <c r="D160" s="270"/>
      <c r="E160" s="270"/>
      <c r="F160" s="225"/>
      <c r="G160" s="225"/>
      <c r="H160" s="225"/>
      <c r="I160" s="225"/>
      <c r="J160" s="225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7"/>
      <c r="X160" s="227"/>
    </row>
    <row r="161" spans="1:24" x14ac:dyDescent="0.2">
      <c r="A161" s="273"/>
      <c r="B161" s="270"/>
      <c r="C161" s="270"/>
      <c r="D161" s="270"/>
      <c r="E161" s="270"/>
      <c r="F161" s="225"/>
      <c r="G161" s="225"/>
      <c r="H161" s="225"/>
      <c r="I161" s="225"/>
      <c r="J161" s="225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7"/>
      <c r="X161" s="227"/>
    </row>
    <row r="162" spans="1:24" x14ac:dyDescent="0.2">
      <c r="A162" s="273"/>
      <c r="B162" s="270"/>
      <c r="C162" s="270"/>
      <c r="D162" s="270"/>
      <c r="E162" s="270"/>
      <c r="F162" s="225"/>
      <c r="G162" s="225"/>
      <c r="H162" s="225"/>
      <c r="I162" s="225"/>
      <c r="J162" s="225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7"/>
      <c r="X162" s="227"/>
    </row>
    <row r="163" spans="1:24" x14ac:dyDescent="0.2">
      <c r="A163" s="273"/>
      <c r="B163" s="270"/>
      <c r="C163" s="270"/>
      <c r="D163" s="270"/>
      <c r="E163" s="270"/>
      <c r="F163" s="225"/>
      <c r="G163" s="225"/>
      <c r="H163" s="225"/>
      <c r="I163" s="225"/>
      <c r="J163" s="225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7"/>
      <c r="X163" s="227"/>
    </row>
    <row r="164" spans="1:24" x14ac:dyDescent="0.2">
      <c r="A164" s="273"/>
      <c r="B164" s="270"/>
      <c r="C164" s="270"/>
      <c r="D164" s="270"/>
      <c r="E164" s="270"/>
      <c r="F164" s="225"/>
      <c r="G164" s="225"/>
      <c r="H164" s="225"/>
      <c r="I164" s="225"/>
      <c r="J164" s="225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7"/>
      <c r="X164" s="227"/>
    </row>
    <row r="165" spans="1:24" x14ac:dyDescent="0.2">
      <c r="A165" s="273"/>
      <c r="B165" s="270"/>
      <c r="C165" s="270"/>
      <c r="D165" s="270"/>
      <c r="E165" s="270"/>
      <c r="F165" s="225"/>
      <c r="G165" s="225"/>
      <c r="H165" s="225"/>
      <c r="I165" s="225"/>
      <c r="J165" s="225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7"/>
      <c r="X165" s="227"/>
    </row>
    <row r="166" spans="1:24" x14ac:dyDescent="0.2">
      <c r="A166" s="273"/>
      <c r="B166" s="270"/>
      <c r="C166" s="270"/>
      <c r="D166" s="270"/>
      <c r="E166" s="270"/>
      <c r="F166" s="225"/>
      <c r="G166" s="225"/>
      <c r="H166" s="225"/>
      <c r="I166" s="225"/>
      <c r="J166" s="225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7"/>
      <c r="X166" s="227"/>
    </row>
    <row r="167" spans="1:24" x14ac:dyDescent="0.2">
      <c r="A167" s="273"/>
      <c r="B167" s="270"/>
      <c r="C167" s="270"/>
      <c r="D167" s="270"/>
      <c r="E167" s="270"/>
      <c r="F167" s="225"/>
      <c r="G167" s="225"/>
      <c r="H167" s="225"/>
      <c r="I167" s="225"/>
      <c r="J167" s="225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7"/>
      <c r="X167" s="227"/>
    </row>
    <row r="168" spans="1:24" x14ac:dyDescent="0.2">
      <c r="A168" s="273"/>
      <c r="B168" s="270"/>
      <c r="C168" s="270"/>
      <c r="D168" s="270"/>
      <c r="E168" s="270"/>
      <c r="F168" s="225"/>
      <c r="G168" s="225"/>
      <c r="H168" s="225"/>
      <c r="I168" s="225"/>
      <c r="J168" s="225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7"/>
      <c r="X168" s="227"/>
    </row>
    <row r="169" spans="1:24" x14ac:dyDescent="0.2">
      <c r="A169" s="273"/>
      <c r="B169" s="270"/>
      <c r="C169" s="270"/>
      <c r="D169" s="270"/>
      <c r="E169" s="270"/>
      <c r="F169" s="225"/>
      <c r="G169" s="225"/>
      <c r="H169" s="225"/>
      <c r="I169" s="225"/>
      <c r="J169" s="225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7"/>
      <c r="X169" s="227"/>
    </row>
    <row r="170" spans="1:24" x14ac:dyDescent="0.2">
      <c r="A170" s="273"/>
      <c r="B170" s="270"/>
      <c r="C170" s="270"/>
      <c r="D170" s="270"/>
      <c r="E170" s="270"/>
      <c r="F170" s="225"/>
      <c r="G170" s="225"/>
      <c r="H170" s="225"/>
      <c r="I170" s="225"/>
      <c r="J170" s="225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7"/>
      <c r="X170" s="227"/>
    </row>
    <row r="171" spans="1:24" x14ac:dyDescent="0.2">
      <c r="A171" s="273"/>
      <c r="B171" s="270"/>
      <c r="C171" s="270"/>
      <c r="D171" s="270"/>
      <c r="E171" s="270"/>
      <c r="F171" s="225"/>
      <c r="G171" s="225"/>
      <c r="H171" s="225"/>
      <c r="I171" s="225"/>
      <c r="J171" s="225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7"/>
      <c r="X171" s="227"/>
    </row>
    <row r="172" spans="1:24" x14ac:dyDescent="0.2">
      <c r="A172" s="273"/>
      <c r="B172" s="270"/>
      <c r="C172" s="270"/>
      <c r="D172" s="270"/>
      <c r="E172" s="270"/>
      <c r="F172" s="225"/>
      <c r="G172" s="225"/>
      <c r="H172" s="225"/>
      <c r="I172" s="225"/>
      <c r="J172" s="225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7"/>
      <c r="X172" s="227"/>
    </row>
    <row r="173" spans="1:24" x14ac:dyDescent="0.2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2"/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6"/>
      <c r="W173" s="227"/>
      <c r="X173" s="228"/>
    </row>
    <row r="174" spans="1:24" x14ac:dyDescent="0.2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6"/>
      <c r="W174" s="227"/>
      <c r="X174" s="228"/>
    </row>
    <row r="175" spans="1:24" x14ac:dyDescent="0.2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2"/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6"/>
      <c r="W175" s="227"/>
      <c r="X175" s="228"/>
    </row>
    <row r="176" spans="1:24" x14ac:dyDescent="0.2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6"/>
      <c r="W176" s="227"/>
      <c r="X176" s="228"/>
    </row>
    <row r="177" spans="1:24" x14ac:dyDescent="0.2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2"/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6"/>
      <c r="W177" s="227"/>
      <c r="X177" s="228"/>
    </row>
    <row r="178" spans="1:24" x14ac:dyDescent="0.2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6"/>
      <c r="W178" s="227"/>
      <c r="X178" s="228"/>
    </row>
    <row r="179" spans="1:24" x14ac:dyDescent="0.2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2"/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6"/>
      <c r="W179" s="227"/>
      <c r="X179" s="228"/>
    </row>
    <row r="180" spans="1:24" x14ac:dyDescent="0.2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6"/>
      <c r="W180" s="227"/>
      <c r="X180" s="229"/>
    </row>
    <row r="181" spans="1:24" x14ac:dyDescent="0.2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2"/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6"/>
      <c r="W181" s="227"/>
      <c r="X181" s="229"/>
    </row>
    <row r="182" spans="1:24" x14ac:dyDescent="0.2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2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2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2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2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2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2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2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2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2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2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2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2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9"/>
    </row>
    <row r="195" spans="1:24" x14ac:dyDescent="0.2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9"/>
    </row>
    <row r="196" spans="1:24" x14ac:dyDescent="0.2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9"/>
    </row>
    <row r="197" spans="1:24" x14ac:dyDescent="0.2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9"/>
    </row>
    <row r="198" spans="1:24" x14ac:dyDescent="0.2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9"/>
    </row>
    <row r="199" spans="1:24" x14ac:dyDescent="0.2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9"/>
    </row>
    <row r="200" spans="1:24" x14ac:dyDescent="0.2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9"/>
    </row>
    <row r="201" spans="1:24" x14ac:dyDescent="0.2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9"/>
    </row>
    <row r="202" spans="1:24" x14ac:dyDescent="0.2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9"/>
    </row>
    <row r="203" spans="1:24" x14ac:dyDescent="0.2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9"/>
    </row>
    <row r="204" spans="1:24" x14ac:dyDescent="0.2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9"/>
    </row>
    <row r="205" spans="1:24" x14ac:dyDescent="0.2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9"/>
    </row>
    <row r="206" spans="1:24" x14ac:dyDescent="0.2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9"/>
    </row>
    <row r="207" spans="1:24" x14ac:dyDescent="0.2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9"/>
    </row>
    <row r="208" spans="1:24" x14ac:dyDescent="0.2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9"/>
    </row>
    <row r="209" spans="1:24" x14ac:dyDescent="0.2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9"/>
    </row>
    <row r="210" spans="1:24" x14ac:dyDescent="0.2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9"/>
    </row>
    <row r="211" spans="1:24" x14ac:dyDescent="0.2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9"/>
    </row>
    <row r="212" spans="1:24" x14ac:dyDescent="0.2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9"/>
    </row>
    <row r="213" spans="1:24" x14ac:dyDescent="0.2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9"/>
    </row>
    <row r="214" spans="1:24" x14ac:dyDescent="0.2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9"/>
    </row>
    <row r="215" spans="1:24" x14ac:dyDescent="0.2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9"/>
    </row>
    <row r="216" spans="1:24" x14ac:dyDescent="0.2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9"/>
    </row>
    <row r="217" spans="1:24" x14ac:dyDescent="0.2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9"/>
    </row>
    <row r="218" spans="1:24" x14ac:dyDescent="0.2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9"/>
    </row>
    <row r="219" spans="1:24" x14ac:dyDescent="0.2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9"/>
    </row>
    <row r="220" spans="1:24" x14ac:dyDescent="0.2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9"/>
    </row>
    <row r="221" spans="1:24" x14ac:dyDescent="0.2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9"/>
    </row>
    <row r="222" spans="1:24" x14ac:dyDescent="0.2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9"/>
    </row>
    <row r="223" spans="1:24" x14ac:dyDescent="0.2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9"/>
    </row>
    <row r="224" spans="1:24" x14ac:dyDescent="0.2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9"/>
    </row>
    <row r="225" spans="1:24" x14ac:dyDescent="0.2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9"/>
    </row>
    <row r="226" spans="1:24" x14ac:dyDescent="0.2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9"/>
    </row>
    <row r="227" spans="1:24" x14ac:dyDescent="0.2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9"/>
    </row>
    <row r="228" spans="1:24" x14ac:dyDescent="0.2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9"/>
    </row>
    <row r="229" spans="1:24" x14ac:dyDescent="0.2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9"/>
    </row>
    <row r="230" spans="1:24" x14ac:dyDescent="0.2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9"/>
    </row>
    <row r="231" spans="1:24" x14ac:dyDescent="0.2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2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2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2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2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2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2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2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2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2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2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2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2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2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2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2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2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2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6"/>
      <c r="W248" s="227"/>
      <c r="X248" s="223"/>
    </row>
    <row r="249" spans="1:24" x14ac:dyDescent="0.2">
      <c r="A249" s="273"/>
      <c r="B249" s="273"/>
      <c r="C249" s="273"/>
      <c r="D249" s="273"/>
      <c r="E249" s="273"/>
      <c r="F249" s="221"/>
      <c r="G249" s="221"/>
      <c r="H249" s="221"/>
      <c r="I249" s="221"/>
      <c r="J249" s="221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6"/>
      <c r="W249" s="227"/>
      <c r="X249" s="223"/>
    </row>
    <row r="250" spans="1:24" x14ac:dyDescent="0.2">
      <c r="A250" s="273"/>
      <c r="B250" s="273"/>
      <c r="C250" s="273"/>
      <c r="D250" s="273"/>
      <c r="E250" s="273"/>
      <c r="F250" s="221"/>
      <c r="G250" s="221"/>
      <c r="H250" s="221"/>
      <c r="I250" s="221"/>
      <c r="J250" s="221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6"/>
      <c r="W250" s="227"/>
      <c r="X250" s="223"/>
    </row>
    <row r="251" spans="1:24" x14ac:dyDescent="0.2">
      <c r="A251" s="273"/>
      <c r="B251" s="273"/>
      <c r="C251" s="273"/>
      <c r="D251" s="273"/>
      <c r="E251" s="273"/>
      <c r="F251" s="221"/>
      <c r="G251" s="221"/>
      <c r="H251" s="221"/>
      <c r="I251" s="221"/>
      <c r="J251" s="221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6"/>
      <c r="W251" s="227"/>
      <c r="X251" s="223"/>
    </row>
    <row r="252" spans="1:24" x14ac:dyDescent="0.2">
      <c r="A252" s="273"/>
      <c r="B252" s="273"/>
      <c r="C252" s="273"/>
      <c r="D252" s="273"/>
      <c r="E252" s="273"/>
      <c r="F252" s="221"/>
      <c r="G252" s="221"/>
      <c r="H252" s="221"/>
      <c r="I252" s="221"/>
      <c r="J252" s="221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6"/>
      <c r="W252" s="227"/>
      <c r="X252" s="223"/>
    </row>
    <row r="253" spans="1:24" x14ac:dyDescent="0.2">
      <c r="A253" s="273"/>
      <c r="B253" s="273"/>
      <c r="C253" s="273"/>
      <c r="D253" s="273"/>
      <c r="E253" s="273"/>
      <c r="F253" s="221"/>
      <c r="G253" s="221"/>
      <c r="H253" s="221"/>
      <c r="I253" s="221"/>
      <c r="J253" s="221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6"/>
      <c r="W253" s="227"/>
      <c r="X253" s="223"/>
    </row>
    <row r="254" spans="1:24" x14ac:dyDescent="0.2">
      <c r="A254" s="273"/>
      <c r="B254" s="273"/>
      <c r="C254" s="273"/>
      <c r="D254" s="273"/>
      <c r="E254" s="273"/>
      <c r="F254" s="221"/>
      <c r="G254" s="221"/>
      <c r="H254" s="221"/>
      <c r="I254" s="221"/>
      <c r="J254" s="221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6"/>
      <c r="W254" s="227"/>
      <c r="X254" s="223"/>
    </row>
    <row r="255" spans="1:24" x14ac:dyDescent="0.2">
      <c r="A255" s="273"/>
      <c r="B255" s="273"/>
      <c r="C255" s="273"/>
      <c r="D255" s="273"/>
      <c r="E255" s="273"/>
      <c r="F255" s="221"/>
      <c r="G255" s="221"/>
      <c r="H255" s="221"/>
      <c r="I255" s="221"/>
      <c r="J255" s="221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6"/>
      <c r="W255" s="227"/>
      <c r="X255" s="223"/>
    </row>
    <row r="256" spans="1:24" x14ac:dyDescent="0.2">
      <c r="A256" s="273"/>
      <c r="B256" s="273"/>
      <c r="C256" s="273"/>
      <c r="D256" s="273"/>
      <c r="E256" s="273"/>
      <c r="F256" s="221"/>
      <c r="G256" s="221"/>
      <c r="H256" s="221"/>
      <c r="I256" s="221"/>
      <c r="J256" s="221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6"/>
      <c r="W256" s="227"/>
      <c r="X256" s="223"/>
    </row>
    <row r="257" spans="1:24" x14ac:dyDescent="0.2">
      <c r="A257" s="273"/>
      <c r="B257" s="273"/>
      <c r="C257" s="273"/>
      <c r="D257" s="273"/>
      <c r="E257" s="273"/>
      <c r="F257" s="221"/>
      <c r="G257" s="221"/>
      <c r="H257" s="221"/>
      <c r="I257" s="221"/>
      <c r="J257" s="221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6"/>
      <c r="W257" s="227"/>
      <c r="X257" s="223"/>
    </row>
    <row r="258" spans="1:24" x14ac:dyDescent="0.2">
      <c r="A258" s="273"/>
      <c r="B258" s="273"/>
      <c r="C258" s="273"/>
      <c r="D258" s="273"/>
      <c r="E258" s="273"/>
      <c r="F258" s="221"/>
      <c r="G258" s="221"/>
      <c r="H258" s="221"/>
      <c r="I258" s="221"/>
      <c r="J258" s="221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6"/>
      <c r="W258" s="227"/>
      <c r="X258" s="223"/>
    </row>
    <row r="259" spans="1:24" x14ac:dyDescent="0.2">
      <c r="A259" s="273"/>
      <c r="B259" s="273"/>
      <c r="C259" s="273"/>
      <c r="D259" s="273"/>
      <c r="E259" s="273"/>
      <c r="F259" s="221"/>
      <c r="G259" s="221"/>
      <c r="H259" s="221"/>
      <c r="I259" s="221"/>
      <c r="J259" s="221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6"/>
      <c r="W259" s="227"/>
      <c r="X259" s="223"/>
    </row>
    <row r="260" spans="1:24" x14ac:dyDescent="0.2">
      <c r="A260" s="273"/>
      <c r="B260" s="273"/>
      <c r="C260" s="273"/>
      <c r="D260" s="273"/>
      <c r="E260" s="273"/>
      <c r="F260" s="221"/>
      <c r="G260" s="221"/>
      <c r="H260" s="221"/>
      <c r="I260" s="221"/>
      <c r="J260" s="221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6"/>
      <c r="W260" s="227"/>
      <c r="X260" s="223"/>
    </row>
    <row r="261" spans="1:24" x14ac:dyDescent="0.2">
      <c r="A261" s="273"/>
      <c r="B261" s="273"/>
      <c r="C261" s="273"/>
      <c r="D261" s="273"/>
      <c r="E261" s="273"/>
      <c r="F261" s="221"/>
      <c r="G261" s="221"/>
      <c r="H261" s="221"/>
      <c r="I261" s="221"/>
      <c r="J261" s="221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6"/>
      <c r="W261" s="227"/>
      <c r="X261" s="223"/>
    </row>
    <row r="262" spans="1:24" x14ac:dyDescent="0.2">
      <c r="A262" s="273"/>
      <c r="B262" s="273"/>
      <c r="C262" s="273"/>
      <c r="D262" s="273"/>
      <c r="E262" s="273"/>
      <c r="F262" s="221"/>
      <c r="G262" s="221"/>
      <c r="H262" s="221"/>
      <c r="I262" s="221"/>
      <c r="J262" s="221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6"/>
      <c r="W262" s="227"/>
      <c r="X262" s="223"/>
    </row>
    <row r="263" spans="1:24" x14ac:dyDescent="0.2">
      <c r="A263" s="273"/>
      <c r="B263" s="273"/>
      <c r="C263" s="273"/>
      <c r="D263" s="273"/>
      <c r="E263" s="273"/>
      <c r="F263" s="221"/>
      <c r="G263" s="221"/>
      <c r="H263" s="221"/>
      <c r="I263" s="221"/>
      <c r="J263" s="221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6"/>
      <c r="W263" s="227"/>
      <c r="X263" s="223"/>
    </row>
    <row r="264" spans="1:24" x14ac:dyDescent="0.2">
      <c r="A264" s="273"/>
      <c r="B264" s="273"/>
      <c r="C264" s="273"/>
      <c r="D264" s="273"/>
      <c r="E264" s="273"/>
      <c r="F264" s="221"/>
      <c r="G264" s="221"/>
      <c r="H264" s="221"/>
      <c r="I264" s="221"/>
      <c r="J264" s="221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6"/>
      <c r="W264" s="227"/>
      <c r="X264" s="223"/>
    </row>
    <row r="265" spans="1:24" x14ac:dyDescent="0.2">
      <c r="A265" s="273"/>
      <c r="B265" s="273"/>
      <c r="C265" s="273"/>
      <c r="D265" s="273"/>
      <c r="E265" s="273"/>
      <c r="F265" s="221"/>
      <c r="G265" s="221"/>
      <c r="H265" s="221"/>
      <c r="I265" s="221"/>
      <c r="J265" s="221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6"/>
      <c r="W265" s="227"/>
      <c r="X265" s="223"/>
    </row>
    <row r="266" spans="1:24" x14ac:dyDescent="0.2">
      <c r="A266" s="273"/>
      <c r="B266" s="273"/>
      <c r="C266" s="273"/>
      <c r="D266" s="273"/>
      <c r="E266" s="273"/>
      <c r="F266" s="221"/>
      <c r="G266" s="221"/>
      <c r="H266" s="221"/>
      <c r="I266" s="221"/>
      <c r="J266" s="221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6"/>
      <c r="W266" s="227"/>
      <c r="X266" s="223"/>
    </row>
    <row r="267" spans="1:24" x14ac:dyDescent="0.2">
      <c r="A267" s="273"/>
      <c r="B267" s="273"/>
      <c r="C267" s="273"/>
      <c r="D267" s="273"/>
      <c r="E267" s="273"/>
      <c r="F267" s="221"/>
      <c r="G267" s="221"/>
      <c r="H267" s="221"/>
      <c r="I267" s="221"/>
      <c r="J267" s="221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6"/>
      <c r="W267" s="227"/>
      <c r="X267" s="223"/>
    </row>
    <row r="268" spans="1:24" x14ac:dyDescent="0.2">
      <c r="A268" s="273"/>
      <c r="B268" s="273"/>
      <c r="C268" s="273"/>
      <c r="D268" s="273"/>
      <c r="E268" s="273"/>
      <c r="F268" s="221"/>
      <c r="G268" s="221"/>
      <c r="H268" s="221"/>
      <c r="I268" s="221"/>
      <c r="J268" s="221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6"/>
      <c r="W268" s="227"/>
      <c r="X268" s="223"/>
    </row>
    <row r="269" spans="1:24" x14ac:dyDescent="0.2">
      <c r="A269" s="273"/>
      <c r="B269" s="273"/>
      <c r="C269" s="273"/>
      <c r="D269" s="273"/>
      <c r="E269" s="273"/>
      <c r="F269" s="221"/>
      <c r="G269" s="221"/>
      <c r="H269" s="221"/>
      <c r="I269" s="221"/>
      <c r="J269" s="221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6"/>
      <c r="W269" s="227"/>
      <c r="X269" s="223"/>
    </row>
    <row r="270" spans="1:24" x14ac:dyDescent="0.2">
      <c r="A270" s="273"/>
      <c r="B270" s="273"/>
      <c r="C270" s="273"/>
      <c r="D270" s="273"/>
      <c r="E270" s="273"/>
      <c r="F270" s="221"/>
      <c r="G270" s="221"/>
      <c r="H270" s="221"/>
      <c r="I270" s="221"/>
      <c r="J270" s="221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6"/>
      <c r="W270" s="227"/>
      <c r="X270" s="223"/>
    </row>
    <row r="271" spans="1:24" x14ac:dyDescent="0.2">
      <c r="A271" s="273"/>
      <c r="B271" s="273"/>
      <c r="C271" s="273"/>
      <c r="D271" s="273"/>
      <c r="E271" s="273"/>
      <c r="F271" s="221"/>
      <c r="G271" s="221"/>
      <c r="H271" s="221"/>
      <c r="I271" s="221"/>
      <c r="J271" s="221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6"/>
      <c r="W271" s="227"/>
      <c r="X271" s="223"/>
    </row>
    <row r="272" spans="1:24" x14ac:dyDescent="0.2">
      <c r="A272" s="273"/>
      <c r="B272" s="273"/>
      <c r="C272" s="273"/>
      <c r="D272" s="273"/>
      <c r="E272" s="273"/>
      <c r="F272" s="221"/>
      <c r="G272" s="221"/>
      <c r="H272" s="221"/>
      <c r="I272" s="221"/>
      <c r="J272" s="221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6"/>
      <c r="W272" s="227"/>
      <c r="X272" s="223"/>
    </row>
    <row r="273" spans="1:24" x14ac:dyDescent="0.2">
      <c r="A273" s="273"/>
      <c r="B273" s="273"/>
      <c r="C273" s="273"/>
      <c r="D273" s="273"/>
      <c r="E273" s="273"/>
      <c r="F273" s="221"/>
      <c r="G273" s="221"/>
      <c r="H273" s="221"/>
      <c r="I273" s="221"/>
      <c r="J273" s="221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6"/>
      <c r="W273" s="227"/>
      <c r="X273" s="223"/>
    </row>
    <row r="274" spans="1:24" x14ac:dyDescent="0.2">
      <c r="A274" s="273"/>
      <c r="B274" s="273"/>
      <c r="C274" s="273"/>
      <c r="D274" s="273"/>
      <c r="E274" s="273"/>
      <c r="F274" s="221"/>
      <c r="G274" s="221"/>
      <c r="H274" s="221"/>
      <c r="I274" s="221"/>
      <c r="J274" s="221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6"/>
      <c r="W274" s="227"/>
      <c r="X274" s="223"/>
    </row>
    <row r="275" spans="1:24" x14ac:dyDescent="0.2">
      <c r="A275" s="273"/>
      <c r="B275" s="273"/>
      <c r="C275" s="273"/>
      <c r="D275" s="273"/>
      <c r="E275" s="273"/>
      <c r="F275" s="221"/>
      <c r="G275" s="221"/>
      <c r="H275" s="221"/>
      <c r="I275" s="221"/>
      <c r="J275" s="221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6"/>
      <c r="W275" s="227"/>
      <c r="X275" s="223"/>
    </row>
    <row r="276" spans="1:24" x14ac:dyDescent="0.2">
      <c r="A276" s="273"/>
      <c r="B276" s="273"/>
      <c r="C276" s="273"/>
      <c r="D276" s="273"/>
      <c r="E276" s="273"/>
      <c r="F276" s="221"/>
      <c r="G276" s="221"/>
      <c r="H276" s="221"/>
      <c r="I276" s="221"/>
      <c r="J276" s="221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6"/>
      <c r="W276" s="227"/>
      <c r="X276" s="223"/>
    </row>
    <row r="277" spans="1:24" x14ac:dyDescent="0.2">
      <c r="A277" s="273"/>
      <c r="B277" s="273"/>
      <c r="C277" s="273"/>
      <c r="D277" s="273"/>
      <c r="E277" s="273"/>
      <c r="F277" s="221"/>
      <c r="G277" s="221"/>
      <c r="H277" s="221"/>
      <c r="I277" s="221"/>
      <c r="J277" s="221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6"/>
      <c r="W277" s="227"/>
      <c r="X277" s="223"/>
    </row>
    <row r="278" spans="1:24" x14ac:dyDescent="0.2">
      <c r="A278" s="273"/>
      <c r="B278" s="273"/>
      <c r="C278" s="273"/>
      <c r="D278" s="273"/>
      <c r="E278" s="273"/>
      <c r="F278" s="221"/>
      <c r="G278" s="221"/>
      <c r="H278" s="221"/>
      <c r="I278" s="221"/>
      <c r="J278" s="221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6"/>
      <c r="W278" s="227"/>
      <c r="X278" s="223"/>
    </row>
    <row r="279" spans="1:24" x14ac:dyDescent="0.2">
      <c r="A279" s="273"/>
      <c r="B279" s="273"/>
      <c r="C279" s="273"/>
      <c r="D279" s="273"/>
      <c r="E279" s="273"/>
      <c r="F279" s="221"/>
      <c r="G279" s="221"/>
      <c r="H279" s="221"/>
      <c r="I279" s="221"/>
      <c r="J279" s="221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6"/>
      <c r="W279" s="227"/>
      <c r="X279" s="223"/>
    </row>
    <row r="280" spans="1:24" x14ac:dyDescent="0.2">
      <c r="A280" s="273"/>
      <c r="B280" s="273"/>
      <c r="C280" s="273"/>
      <c r="D280" s="273"/>
      <c r="E280" s="273"/>
      <c r="F280" s="221"/>
      <c r="G280" s="221"/>
      <c r="H280" s="221"/>
      <c r="I280" s="221"/>
      <c r="J280" s="221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6"/>
      <c r="W280" s="227"/>
      <c r="X280" s="223"/>
    </row>
    <row r="281" spans="1:24" x14ac:dyDescent="0.2">
      <c r="A281" s="273"/>
      <c r="B281" s="273"/>
      <c r="C281" s="273"/>
      <c r="D281" s="273"/>
      <c r="E281" s="273"/>
      <c r="F281" s="221"/>
      <c r="G281" s="221"/>
      <c r="H281" s="221"/>
      <c r="I281" s="221"/>
      <c r="J281" s="221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6"/>
      <c r="W281" s="227"/>
      <c r="X281" s="223"/>
    </row>
    <row r="282" spans="1:24" x14ac:dyDescent="0.2">
      <c r="A282" s="273"/>
      <c r="B282" s="273"/>
      <c r="C282" s="273"/>
      <c r="D282" s="273"/>
      <c r="E282" s="273"/>
      <c r="F282" s="221"/>
      <c r="G282" s="221"/>
      <c r="H282" s="221"/>
      <c r="I282" s="221"/>
      <c r="J282" s="221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6"/>
      <c r="W282" s="227"/>
      <c r="X282" s="223"/>
    </row>
    <row r="283" spans="1:24" x14ac:dyDescent="0.2">
      <c r="A283" s="273"/>
      <c r="B283" s="273"/>
      <c r="C283" s="273"/>
      <c r="D283" s="273"/>
      <c r="E283" s="273"/>
      <c r="F283" s="221"/>
      <c r="G283" s="221"/>
      <c r="H283" s="221"/>
      <c r="I283" s="221"/>
      <c r="J283" s="221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6"/>
      <c r="W283" s="227"/>
      <c r="X283" s="223"/>
    </row>
    <row r="284" spans="1:24" x14ac:dyDescent="0.2">
      <c r="A284" s="273"/>
      <c r="B284" s="273"/>
      <c r="C284" s="273"/>
      <c r="D284" s="273"/>
      <c r="E284" s="273"/>
      <c r="F284" s="221"/>
      <c r="G284" s="221"/>
      <c r="H284" s="221"/>
      <c r="I284" s="221"/>
      <c r="J284" s="221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6"/>
      <c r="W284" s="227"/>
      <c r="X284" s="223"/>
    </row>
    <row r="285" spans="1:24" x14ac:dyDescent="0.2">
      <c r="A285" s="273"/>
      <c r="B285" s="273"/>
      <c r="C285" s="273"/>
      <c r="D285" s="273"/>
      <c r="E285" s="273"/>
      <c r="F285" s="221"/>
      <c r="G285" s="221"/>
      <c r="H285" s="221"/>
      <c r="I285" s="221"/>
      <c r="J285" s="221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0"/>
      <c r="X285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84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85 P18:P285 J18:J285">
    <cfRule type="expression" dxfId="13" priority="7">
      <formula>IF($A18&lt;&gt;"",1,0)</formula>
    </cfRule>
  </conditionalFormatting>
  <conditionalFormatting sqref="A217:X285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84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84 P16:P84 V16:V84">
    <cfRule type="expression" dxfId="8" priority="4">
      <formula>IF($A16&lt;&gt;"",1,0)</formula>
    </cfRule>
  </conditionalFormatting>
  <conditionalFormatting sqref="Y16:Y84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/>
  </sheetViews>
  <sheetFormatPr defaultColWidth="9.140625" defaultRowHeight="15" customHeight="1" x14ac:dyDescent="0.2"/>
  <cols>
    <col min="1" max="1" width="16.7109375" style="6" customWidth="1"/>
    <col min="2" max="2" width="26.140625" style="6" customWidth="1"/>
    <col min="3" max="3" width="17.42578125" style="6" bestFit="1" customWidth="1"/>
    <col min="4" max="4" width="3.5703125" style="6" customWidth="1"/>
    <col min="5" max="5" width="17.42578125" style="6" customWidth="1"/>
    <col min="6" max="6" width="10.28515625" style="6" bestFit="1" customWidth="1"/>
    <col min="7" max="7" width="16" style="6" hidden="1" customWidth="1"/>
    <col min="8" max="8" width="14.28515625" style="6" hidden="1" customWidth="1"/>
    <col min="9" max="9" width="14.7109375" style="6" bestFit="1" customWidth="1"/>
    <col min="10" max="10" width="15.140625" style="6" bestFit="1" customWidth="1"/>
    <col min="11" max="12" width="12.7109375" style="6" bestFit="1" customWidth="1"/>
    <col min="13" max="13" width="9" style="6" bestFit="1" customWidth="1"/>
    <col min="14" max="14" width="12.42578125" style="6" bestFit="1" customWidth="1"/>
    <col min="15" max="15" width="12.85546875" style="6" bestFit="1" customWidth="1"/>
    <col min="16" max="16384" width="9.140625" style="6"/>
  </cols>
  <sheetData>
    <row r="1" spans="1:8" ht="15" customHeight="1" x14ac:dyDescent="0.2">
      <c r="H1" s="23"/>
    </row>
    <row r="2" spans="1:8" ht="15.75" customHeight="1" x14ac:dyDescent="0.2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2">
      <c r="A3" s="293"/>
      <c r="B3" s="293"/>
      <c r="C3" s="293"/>
      <c r="D3" s="13"/>
      <c r="E3" s="13"/>
    </row>
    <row r="5" spans="1:8" ht="13.5" x14ac:dyDescent="0.2">
      <c r="A5" s="8" t="s">
        <v>55</v>
      </c>
      <c r="B5" s="269" t="str">
        <f>INSTNAME</f>
        <v>The University of Kent</v>
      </c>
    </row>
    <row r="6" spans="1:8" ht="13.5" x14ac:dyDescent="0.2">
      <c r="A6" s="8" t="s">
        <v>56</v>
      </c>
      <c r="B6" s="180">
        <f>UKPRN</f>
        <v>10007150</v>
      </c>
    </row>
    <row r="8" spans="1:8" ht="18.75" customHeight="1" thickBot="1" x14ac:dyDescent="0.25">
      <c r="A8" s="84" t="s">
        <v>21</v>
      </c>
      <c r="B8" s="84"/>
      <c r="G8" s="63" t="s">
        <v>79</v>
      </c>
    </row>
    <row r="9" spans="1:8" ht="15" customHeight="1" x14ac:dyDescent="0.2">
      <c r="A9" s="261" t="s">
        <v>175</v>
      </c>
      <c r="B9" s="261"/>
      <c r="C9" s="261">
        <v>1661000</v>
      </c>
      <c r="E9" s="6" t="s">
        <v>4</v>
      </c>
      <c r="G9" s="62" t="s">
        <v>81</v>
      </c>
    </row>
    <row r="10" spans="1:8" ht="15" customHeight="1" x14ac:dyDescent="0.2">
      <c r="A10" s="259" t="s">
        <v>176</v>
      </c>
      <c r="B10" s="259"/>
      <c r="C10" s="260">
        <v>1590000</v>
      </c>
      <c r="E10" s="6" t="s">
        <v>5</v>
      </c>
      <c r="G10" s="62" t="s">
        <v>82</v>
      </c>
    </row>
    <row r="11" spans="1:8" ht="15" customHeight="1" x14ac:dyDescent="0.2">
      <c r="A11" s="262" t="s">
        <v>177</v>
      </c>
      <c r="B11" s="262"/>
      <c r="C11" s="263">
        <v>1994000</v>
      </c>
      <c r="D11" s="17"/>
      <c r="E11" s="17" t="s">
        <v>6</v>
      </c>
      <c r="F11" s="53"/>
      <c r="G11" s="62" t="s">
        <v>87</v>
      </c>
    </row>
    <row r="12" spans="1:8" ht="15" customHeight="1" x14ac:dyDescent="0.2">
      <c r="A12" s="262" t="s">
        <v>188</v>
      </c>
      <c r="B12" s="118"/>
      <c r="C12" s="263">
        <v>2228000</v>
      </c>
      <c r="D12" s="17"/>
      <c r="E12" s="17" t="s">
        <v>7</v>
      </c>
      <c r="F12" s="53"/>
      <c r="G12" s="62" t="s">
        <v>88</v>
      </c>
    </row>
    <row r="13" spans="1:8" ht="15" customHeight="1" x14ac:dyDescent="0.2">
      <c r="A13" s="262" t="s">
        <v>100</v>
      </c>
      <c r="B13" s="262"/>
      <c r="C13" s="263">
        <v>1868250</v>
      </c>
      <c r="D13" s="17"/>
      <c r="E13" s="17" t="s">
        <v>98</v>
      </c>
      <c r="F13" s="53"/>
      <c r="G13" s="62" t="s">
        <v>62</v>
      </c>
    </row>
    <row r="14" spans="1:8" ht="15" customHeight="1" x14ac:dyDescent="0.2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2">
      <c r="A15" s="262" t="s">
        <v>178</v>
      </c>
      <c r="B15" s="262"/>
      <c r="C15" s="263">
        <v>1868250</v>
      </c>
      <c r="D15" s="17"/>
      <c r="E15" s="17" t="s">
        <v>85</v>
      </c>
      <c r="G15" s="62" t="s">
        <v>64</v>
      </c>
    </row>
    <row r="16" spans="1:8" ht="15" customHeight="1" x14ac:dyDescent="0.2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25">
      <c r="A17" s="78" t="s">
        <v>101</v>
      </c>
      <c r="B17" s="78"/>
      <c r="C17" s="77">
        <v>337866</v>
      </c>
      <c r="D17" s="73"/>
      <c r="E17" s="17" t="s">
        <v>86</v>
      </c>
      <c r="F17" s="53"/>
      <c r="G17" s="62" t="s">
        <v>66</v>
      </c>
    </row>
    <row r="18" spans="1:7" ht="15" customHeight="1" x14ac:dyDescent="0.2">
      <c r="A18" s="3"/>
      <c r="B18" s="3"/>
      <c r="G18" s="61"/>
    </row>
    <row r="19" spans="1:7" ht="15" customHeight="1" x14ac:dyDescent="0.2">
      <c r="A19" s="3"/>
      <c r="B19" s="3"/>
      <c r="G19" s="61"/>
    </row>
    <row r="20" spans="1:7" ht="18.75" customHeight="1" thickBot="1" x14ac:dyDescent="0.25">
      <c r="A20" s="85" t="s">
        <v>22</v>
      </c>
      <c r="B20" s="85"/>
      <c r="C20" s="27"/>
      <c r="G20" s="61"/>
    </row>
    <row r="21" spans="1:7" ht="15" customHeight="1" x14ac:dyDescent="0.2">
      <c r="A21" s="265" t="s">
        <v>179</v>
      </c>
      <c r="B21" s="265"/>
      <c r="C21" s="261">
        <v>541000</v>
      </c>
      <c r="E21" s="6" t="s">
        <v>4</v>
      </c>
      <c r="G21" s="62" t="s">
        <v>83</v>
      </c>
    </row>
    <row r="22" spans="1:7" ht="15" customHeight="1" x14ac:dyDescent="0.2">
      <c r="A22" s="262" t="s">
        <v>180</v>
      </c>
      <c r="B22" s="262"/>
      <c r="C22" s="266">
        <v>727000</v>
      </c>
      <c r="E22" s="6" t="s">
        <v>5</v>
      </c>
      <c r="G22" s="62" t="s">
        <v>84</v>
      </c>
    </row>
    <row r="23" spans="1:7" ht="15" customHeight="1" x14ac:dyDescent="0.2">
      <c r="A23" s="262" t="s">
        <v>181</v>
      </c>
      <c r="B23" s="262"/>
      <c r="C23" s="263">
        <v>657000</v>
      </c>
      <c r="D23" s="17"/>
      <c r="E23" s="17" t="s">
        <v>6</v>
      </c>
      <c r="G23" s="62" t="s">
        <v>89</v>
      </c>
    </row>
    <row r="24" spans="1:7" ht="15" customHeight="1" x14ac:dyDescent="0.2">
      <c r="A24" s="262" t="s">
        <v>189</v>
      </c>
      <c r="B24" s="118"/>
      <c r="C24" s="263">
        <v>501000</v>
      </c>
      <c r="D24" s="17"/>
      <c r="E24" s="17" t="s">
        <v>7</v>
      </c>
      <c r="G24" s="62" t="s">
        <v>90</v>
      </c>
    </row>
    <row r="25" spans="1:7" ht="15" customHeight="1" x14ac:dyDescent="0.2">
      <c r="A25" s="262" t="s">
        <v>100</v>
      </c>
      <c r="B25" s="262"/>
      <c r="C25" s="263">
        <v>606500</v>
      </c>
      <c r="D25" s="17"/>
      <c r="E25" s="17" t="s">
        <v>98</v>
      </c>
      <c r="G25" s="62" t="s">
        <v>67</v>
      </c>
    </row>
    <row r="26" spans="1:7" ht="15" customHeight="1" x14ac:dyDescent="0.2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25">
      <c r="A27" s="76" t="s">
        <v>102</v>
      </c>
      <c r="B27" s="76"/>
      <c r="C27" s="77">
        <v>76397</v>
      </c>
      <c r="D27" s="73"/>
      <c r="E27" s="17" t="s">
        <v>85</v>
      </c>
      <c r="G27" s="62" t="s">
        <v>69</v>
      </c>
    </row>
    <row r="29" spans="1:7" ht="15" hidden="1" customHeight="1" x14ac:dyDescent="0.2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21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40625" defaultRowHeight="13.5" x14ac:dyDescent="0.2"/>
  <cols>
    <col min="1" max="1" width="5.85546875" style="274" customWidth="1"/>
    <col min="2" max="2" width="5" style="275" customWidth="1"/>
    <col min="3" max="3" width="3.7109375" style="275" customWidth="1"/>
    <col min="4" max="4" width="58" style="279" customWidth="1"/>
    <col min="5" max="5" width="13.140625" style="274" customWidth="1"/>
    <col min="6" max="6" width="37.85546875" style="274" customWidth="1"/>
    <col min="7" max="11" width="8.85546875" style="5" customWidth="1"/>
    <col min="12" max="13" width="11.42578125" style="238" customWidth="1"/>
    <col min="14" max="14" width="17.140625" style="238" customWidth="1"/>
    <col min="15" max="15" width="11.28515625" style="16" bestFit="1" customWidth="1"/>
    <col min="16" max="16" width="9.140625" style="5"/>
    <col min="17" max="17" width="9.140625" style="5" customWidth="1"/>
    <col min="18" max="18" width="9.140625" style="5"/>
    <col min="19" max="19" width="9.140625" style="5" customWidth="1"/>
    <col min="20" max="16384" width="9.140625" style="5"/>
  </cols>
  <sheetData>
    <row r="1" spans="1:17" x14ac:dyDescent="0.2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75" x14ac:dyDescent="0.2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2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2">
      <c r="A4" s="295" t="s">
        <v>55</v>
      </c>
      <c r="B4" s="295"/>
      <c r="C4" s="295"/>
      <c r="D4" s="269" t="str">
        <f>INSTNAME</f>
        <v>The University of Kent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2">
      <c r="A5" s="295" t="s">
        <v>56</v>
      </c>
      <c r="B5" s="295"/>
      <c r="C5" s="295"/>
      <c r="D5" s="180">
        <f>UKPRN</f>
        <v>10007150</v>
      </c>
      <c r="E5" s="31"/>
      <c r="F5" s="31"/>
      <c r="L5" s="16"/>
      <c r="M5" s="16"/>
      <c r="N5" s="16"/>
      <c r="P5" s="20"/>
    </row>
    <row r="6" spans="1:17" ht="15" customHeight="1" x14ac:dyDescent="0.2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2">
      <c r="A7" s="5"/>
      <c r="B7" s="31" t="s">
        <v>107</v>
      </c>
      <c r="C7" s="31"/>
      <c r="D7" s="5"/>
      <c r="E7" s="82">
        <f>SUM(O11:O214)</f>
        <v>2468573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2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2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81" x14ac:dyDescent="0.2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54" hidden="1" x14ac:dyDescent="0.2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2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23</v>
      </c>
      <c r="H12" s="227">
        <v>58</v>
      </c>
      <c r="I12" s="227">
        <v>12</v>
      </c>
      <c r="J12" s="227">
        <v>0</v>
      </c>
      <c r="K12" s="227">
        <v>7</v>
      </c>
      <c r="L12" s="239">
        <v>0.87096774193548399</v>
      </c>
      <c r="M12" s="239">
        <v>7.44</v>
      </c>
      <c r="N12" s="239">
        <v>10.3659823328325</v>
      </c>
      <c r="O12" s="227">
        <v>49855</v>
      </c>
      <c r="P12" s="51"/>
    </row>
    <row r="13" spans="1:17" s="50" customFormat="1" x14ac:dyDescent="0.2">
      <c r="A13" s="270" t="s">
        <v>200</v>
      </c>
      <c r="B13" s="270">
        <v>4</v>
      </c>
      <c r="C13" s="270" t="s">
        <v>201</v>
      </c>
      <c r="D13" s="270" t="s">
        <v>206</v>
      </c>
      <c r="E13" s="270"/>
      <c r="F13" s="270"/>
      <c r="G13" s="227">
        <v>23</v>
      </c>
      <c r="H13" s="227">
        <v>54</v>
      </c>
      <c r="I13" s="227">
        <v>20</v>
      </c>
      <c r="J13" s="227">
        <v>2</v>
      </c>
      <c r="K13" s="227">
        <v>1</v>
      </c>
      <c r="L13" s="239">
        <v>0.79381443298969101</v>
      </c>
      <c r="M13" s="239">
        <v>45.32</v>
      </c>
      <c r="N13" s="239">
        <v>57.557579216104401</v>
      </c>
      <c r="O13" s="227">
        <v>276820</v>
      </c>
      <c r="P13" s="51"/>
    </row>
    <row r="14" spans="1:17" s="50" customFormat="1" x14ac:dyDescent="0.2">
      <c r="A14" s="270" t="s">
        <v>200</v>
      </c>
      <c r="B14" s="270">
        <v>5</v>
      </c>
      <c r="C14" s="270" t="s">
        <v>201</v>
      </c>
      <c r="D14" s="270" t="s">
        <v>207</v>
      </c>
      <c r="E14" s="270"/>
      <c r="F14" s="270"/>
      <c r="G14" s="227">
        <v>19</v>
      </c>
      <c r="H14" s="227">
        <v>69</v>
      </c>
      <c r="I14" s="227">
        <v>12</v>
      </c>
      <c r="J14" s="227">
        <v>0</v>
      </c>
      <c r="K14" s="227">
        <v>0</v>
      </c>
      <c r="L14" s="239">
        <v>0.88</v>
      </c>
      <c r="M14" s="239">
        <v>72.400000000000006</v>
      </c>
      <c r="N14" s="239">
        <v>101.94148151845</v>
      </c>
      <c r="O14" s="227">
        <v>490281</v>
      </c>
      <c r="P14" s="51"/>
    </row>
    <row r="15" spans="1:17" s="50" customFormat="1" x14ac:dyDescent="0.2">
      <c r="A15" s="270" t="s">
        <v>208</v>
      </c>
      <c r="B15" s="270">
        <v>8</v>
      </c>
      <c r="C15" s="270" t="s">
        <v>201</v>
      </c>
      <c r="D15" s="270" t="s">
        <v>209</v>
      </c>
      <c r="E15" s="270"/>
      <c r="F15" s="270"/>
      <c r="G15" s="227">
        <v>12</v>
      </c>
      <c r="H15" s="227">
        <v>66</v>
      </c>
      <c r="I15" s="227">
        <v>20</v>
      </c>
      <c r="J15" s="227">
        <v>2</v>
      </c>
      <c r="K15" s="227">
        <v>0</v>
      </c>
      <c r="L15" s="239">
        <v>0.79591836734693899</v>
      </c>
      <c r="M15" s="239">
        <v>24.31</v>
      </c>
      <c r="N15" s="239">
        <v>30.957752580150999</v>
      </c>
      <c r="O15" s="227">
        <v>148889</v>
      </c>
      <c r="P15" s="51"/>
    </row>
    <row r="16" spans="1:17" s="50" customFormat="1" x14ac:dyDescent="0.2">
      <c r="A16" s="270" t="s">
        <v>208</v>
      </c>
      <c r="B16" s="270">
        <v>9</v>
      </c>
      <c r="C16" s="270" t="s">
        <v>201</v>
      </c>
      <c r="D16" s="270" t="s">
        <v>210</v>
      </c>
      <c r="E16" s="270"/>
      <c r="F16" s="270"/>
      <c r="G16" s="227">
        <v>27</v>
      </c>
      <c r="H16" s="227">
        <v>48</v>
      </c>
      <c r="I16" s="227">
        <v>25</v>
      </c>
      <c r="J16" s="227">
        <v>0</v>
      </c>
      <c r="K16" s="227">
        <v>0</v>
      </c>
      <c r="L16" s="239">
        <v>0.75</v>
      </c>
      <c r="M16" s="239">
        <v>10.210000000000001</v>
      </c>
      <c r="N16" s="239">
        <v>12.2479746835443</v>
      </c>
      <c r="O16" s="227">
        <v>58906</v>
      </c>
      <c r="P16" s="51"/>
    </row>
    <row r="17" spans="1:16" s="50" customFormat="1" x14ac:dyDescent="0.2">
      <c r="A17" s="270" t="s">
        <v>208</v>
      </c>
      <c r="B17" s="270">
        <v>10</v>
      </c>
      <c r="C17" s="270" t="s">
        <v>201</v>
      </c>
      <c r="D17" s="270" t="s">
        <v>211</v>
      </c>
      <c r="E17" s="270"/>
      <c r="F17" s="270"/>
      <c r="G17" s="227">
        <v>10</v>
      </c>
      <c r="H17" s="227">
        <v>62</v>
      </c>
      <c r="I17" s="227">
        <v>28</v>
      </c>
      <c r="J17" s="227">
        <v>0</v>
      </c>
      <c r="K17" s="227">
        <v>0</v>
      </c>
      <c r="L17" s="239">
        <v>0.72</v>
      </c>
      <c r="M17" s="239">
        <v>16.3</v>
      </c>
      <c r="N17" s="239">
        <v>18.781308154506402</v>
      </c>
      <c r="O17" s="227">
        <v>90328</v>
      </c>
      <c r="P17" s="51"/>
    </row>
    <row r="18" spans="1:16" s="50" customFormat="1" x14ac:dyDescent="0.2">
      <c r="A18" s="270" t="s">
        <v>208</v>
      </c>
      <c r="B18" s="270">
        <v>11</v>
      </c>
      <c r="C18" s="270" t="s">
        <v>201</v>
      </c>
      <c r="D18" s="270" t="s">
        <v>212</v>
      </c>
      <c r="E18" s="270"/>
      <c r="F18" s="270"/>
      <c r="G18" s="227">
        <v>18</v>
      </c>
      <c r="H18" s="227">
        <v>63</v>
      </c>
      <c r="I18" s="227">
        <v>17</v>
      </c>
      <c r="J18" s="227">
        <v>2</v>
      </c>
      <c r="K18" s="227">
        <v>0</v>
      </c>
      <c r="L18" s="239">
        <v>0.82653061224489799</v>
      </c>
      <c r="M18" s="239">
        <v>16.989999999999998</v>
      </c>
      <c r="N18" s="239">
        <v>22.4649461161397</v>
      </c>
      <c r="O18" s="227">
        <v>108044</v>
      </c>
      <c r="P18" s="51"/>
    </row>
    <row r="19" spans="1:16" s="50" customFormat="1" x14ac:dyDescent="0.2">
      <c r="A19" s="270" t="s">
        <v>208</v>
      </c>
      <c r="B19" s="270">
        <v>15</v>
      </c>
      <c r="C19" s="270" t="s">
        <v>201</v>
      </c>
      <c r="D19" s="270" t="s">
        <v>213</v>
      </c>
      <c r="E19" s="270"/>
      <c r="F19" s="270"/>
      <c r="G19" s="227">
        <v>11</v>
      </c>
      <c r="H19" s="227">
        <v>59</v>
      </c>
      <c r="I19" s="227">
        <v>28</v>
      </c>
      <c r="J19" s="227">
        <v>1</v>
      </c>
      <c r="K19" s="227">
        <v>1</v>
      </c>
      <c r="L19" s="239">
        <v>0.71428571428571397</v>
      </c>
      <c r="M19" s="239">
        <v>12.76</v>
      </c>
      <c r="N19" s="239">
        <v>14.579500877599999</v>
      </c>
      <c r="O19" s="227">
        <v>70119</v>
      </c>
      <c r="P19" s="51"/>
    </row>
    <row r="20" spans="1:16" s="50" customFormat="1" x14ac:dyDescent="0.2">
      <c r="A20" s="270" t="s">
        <v>214</v>
      </c>
      <c r="B20" s="270">
        <v>16</v>
      </c>
      <c r="C20" s="270" t="s">
        <v>201</v>
      </c>
      <c r="D20" s="270" t="s">
        <v>215</v>
      </c>
      <c r="E20" s="270"/>
      <c r="F20" s="270"/>
      <c r="G20" s="227">
        <v>26</v>
      </c>
      <c r="H20" s="227">
        <v>22</v>
      </c>
      <c r="I20" s="227">
        <v>40</v>
      </c>
      <c r="J20" s="227">
        <v>12</v>
      </c>
      <c r="K20" s="227">
        <v>0</v>
      </c>
      <c r="L20" s="239">
        <v>0.54545454545454497</v>
      </c>
      <c r="M20" s="239">
        <v>6.17</v>
      </c>
      <c r="N20" s="239">
        <v>4.3750909090909103</v>
      </c>
      <c r="O20" s="227">
        <v>21042</v>
      </c>
      <c r="P20" s="51"/>
    </row>
    <row r="21" spans="1:16" s="50" customFormat="1" x14ac:dyDescent="0.2">
      <c r="A21" s="270" t="s">
        <v>214</v>
      </c>
      <c r="B21" s="270">
        <v>18</v>
      </c>
      <c r="C21" s="270" t="s">
        <v>201</v>
      </c>
      <c r="D21" s="270" t="s">
        <v>216</v>
      </c>
      <c r="E21" s="270"/>
      <c r="F21" s="270"/>
      <c r="G21" s="227">
        <v>4</v>
      </c>
      <c r="H21" s="227">
        <v>40</v>
      </c>
      <c r="I21" s="227">
        <v>40</v>
      </c>
      <c r="J21" s="227">
        <v>16</v>
      </c>
      <c r="K21" s="227">
        <v>0</v>
      </c>
      <c r="L21" s="239">
        <v>0.52380952380952395</v>
      </c>
      <c r="M21" s="239">
        <v>11.43</v>
      </c>
      <c r="N21" s="239">
        <v>5.9879285714285704</v>
      </c>
      <c r="O21" s="227">
        <v>28799</v>
      </c>
      <c r="P21" s="51"/>
    </row>
    <row r="22" spans="1:16" s="50" customFormat="1" x14ac:dyDescent="0.2">
      <c r="A22" s="270" t="s">
        <v>214</v>
      </c>
      <c r="B22" s="270">
        <v>19</v>
      </c>
      <c r="C22" s="270" t="s">
        <v>201</v>
      </c>
      <c r="D22" s="270" t="s">
        <v>217</v>
      </c>
      <c r="E22" s="270"/>
      <c r="F22" s="270"/>
      <c r="G22" s="227">
        <v>19</v>
      </c>
      <c r="H22" s="227">
        <v>48</v>
      </c>
      <c r="I22" s="227">
        <v>31</v>
      </c>
      <c r="J22" s="227">
        <v>2</v>
      </c>
      <c r="K22" s="227">
        <v>0</v>
      </c>
      <c r="L22" s="239">
        <v>0.68367346938775497</v>
      </c>
      <c r="M22" s="239">
        <v>16.7</v>
      </c>
      <c r="N22" s="239">
        <v>11.4178035606874</v>
      </c>
      <c r="O22" s="227">
        <v>54913</v>
      </c>
      <c r="P22" s="51"/>
    </row>
    <row r="23" spans="1:16" s="50" customFormat="1" x14ac:dyDescent="0.2">
      <c r="A23" s="270" t="s">
        <v>214</v>
      </c>
      <c r="B23" s="270">
        <v>20</v>
      </c>
      <c r="C23" s="270" t="s">
        <v>201</v>
      </c>
      <c r="D23" s="270" t="s">
        <v>218</v>
      </c>
      <c r="E23" s="270"/>
      <c r="F23" s="270"/>
      <c r="G23" s="227">
        <v>36</v>
      </c>
      <c r="H23" s="227">
        <v>43</v>
      </c>
      <c r="I23" s="227">
        <v>20</v>
      </c>
      <c r="J23" s="227">
        <v>1</v>
      </c>
      <c r="K23" s="227">
        <v>0</v>
      </c>
      <c r="L23" s="239">
        <v>0.79797979797979801</v>
      </c>
      <c r="M23" s="239">
        <v>15.64</v>
      </c>
      <c r="N23" s="239">
        <v>12.483757949494899</v>
      </c>
      <c r="O23" s="227">
        <v>60040</v>
      </c>
      <c r="P23" s="51"/>
    </row>
    <row r="24" spans="1:16" s="50" customFormat="1" x14ac:dyDescent="0.2">
      <c r="A24" s="270" t="s">
        <v>214</v>
      </c>
      <c r="B24" s="270">
        <v>21</v>
      </c>
      <c r="C24" s="270" t="s">
        <v>201</v>
      </c>
      <c r="D24" s="270" t="s">
        <v>219</v>
      </c>
      <c r="E24" s="270"/>
      <c r="F24" s="270"/>
      <c r="G24" s="227">
        <v>16</v>
      </c>
      <c r="H24" s="227">
        <v>47</v>
      </c>
      <c r="I24" s="227">
        <v>33</v>
      </c>
      <c r="J24" s="227">
        <v>4</v>
      </c>
      <c r="K24" s="227">
        <v>0</v>
      </c>
      <c r="L24" s="239">
        <v>0.65625</v>
      </c>
      <c r="M24" s="239">
        <v>17.82</v>
      </c>
      <c r="N24" s="239">
        <v>11.692226455479499</v>
      </c>
      <c r="O24" s="227">
        <v>56233</v>
      </c>
      <c r="P24" s="51"/>
    </row>
    <row r="25" spans="1:16" s="50" customFormat="1" x14ac:dyDescent="0.2">
      <c r="A25" s="270" t="s">
        <v>214</v>
      </c>
      <c r="B25" s="270">
        <v>22</v>
      </c>
      <c r="C25" s="270" t="s">
        <v>201</v>
      </c>
      <c r="D25" s="270" t="s">
        <v>220</v>
      </c>
      <c r="E25" s="270"/>
      <c r="F25" s="270"/>
      <c r="G25" s="227">
        <v>50</v>
      </c>
      <c r="H25" s="227">
        <v>38</v>
      </c>
      <c r="I25" s="227">
        <v>11</v>
      </c>
      <c r="J25" s="227">
        <v>1</v>
      </c>
      <c r="K25" s="227">
        <v>0</v>
      </c>
      <c r="L25" s="239">
        <v>0.88888888888888895</v>
      </c>
      <c r="M25" s="239">
        <v>44.26</v>
      </c>
      <c r="N25" s="239">
        <v>39.343883579908699</v>
      </c>
      <c r="O25" s="227">
        <v>189222</v>
      </c>
      <c r="P25" s="51"/>
    </row>
    <row r="26" spans="1:16" s="50" customFormat="1" x14ac:dyDescent="0.2">
      <c r="A26" s="270" t="s">
        <v>214</v>
      </c>
      <c r="B26" s="270">
        <v>24</v>
      </c>
      <c r="C26" s="270" t="s">
        <v>201</v>
      </c>
      <c r="D26" s="270" t="s">
        <v>221</v>
      </c>
      <c r="E26" s="270"/>
      <c r="F26" s="270"/>
      <c r="G26" s="227">
        <v>11</v>
      </c>
      <c r="H26" s="227">
        <v>48</v>
      </c>
      <c r="I26" s="227">
        <v>35</v>
      </c>
      <c r="J26" s="227">
        <v>5</v>
      </c>
      <c r="K26" s="227">
        <v>1</v>
      </c>
      <c r="L26" s="239">
        <v>0.62765957446808496</v>
      </c>
      <c r="M26" s="239">
        <v>40.25</v>
      </c>
      <c r="N26" s="239">
        <v>25.263852448265801</v>
      </c>
      <c r="O26" s="227">
        <v>121505</v>
      </c>
      <c r="P26" s="51"/>
    </row>
    <row r="27" spans="1:16" s="50" customFormat="1" x14ac:dyDescent="0.2">
      <c r="A27" s="270" t="s">
        <v>214</v>
      </c>
      <c r="B27" s="270">
        <v>26</v>
      </c>
      <c r="C27" s="270" t="s">
        <v>201</v>
      </c>
      <c r="D27" s="270" t="s">
        <v>222</v>
      </c>
      <c r="E27" s="270"/>
      <c r="F27" s="270"/>
      <c r="G27" s="227">
        <v>14</v>
      </c>
      <c r="H27" s="227">
        <v>38</v>
      </c>
      <c r="I27" s="227">
        <v>42</v>
      </c>
      <c r="J27" s="227">
        <v>6</v>
      </c>
      <c r="K27" s="227">
        <v>0</v>
      </c>
      <c r="L27" s="239">
        <v>0.55319148936170204</v>
      </c>
      <c r="M27" s="239">
        <v>16.46</v>
      </c>
      <c r="N27" s="239">
        <v>11.8361078402798</v>
      </c>
      <c r="O27" s="227">
        <v>56925</v>
      </c>
      <c r="P27" s="51"/>
    </row>
    <row r="28" spans="1:16" s="50" customFormat="1" x14ac:dyDescent="0.2">
      <c r="A28" s="270" t="s">
        <v>223</v>
      </c>
      <c r="B28" s="270">
        <v>28</v>
      </c>
      <c r="C28" s="270" t="s">
        <v>201</v>
      </c>
      <c r="D28" s="270" t="s">
        <v>224</v>
      </c>
      <c r="E28" s="270"/>
      <c r="F28" s="270"/>
      <c r="G28" s="227">
        <v>39</v>
      </c>
      <c r="H28" s="227">
        <v>46</v>
      </c>
      <c r="I28" s="227">
        <v>15</v>
      </c>
      <c r="J28" s="227">
        <v>0</v>
      </c>
      <c r="K28" s="227">
        <v>0</v>
      </c>
      <c r="L28" s="239">
        <v>0.85</v>
      </c>
      <c r="M28" s="239">
        <v>10.08</v>
      </c>
      <c r="N28" s="239">
        <v>8.5653510273972593</v>
      </c>
      <c r="O28" s="227">
        <v>41195</v>
      </c>
      <c r="P28" s="51"/>
    </row>
    <row r="29" spans="1:16" s="50" customFormat="1" x14ac:dyDescent="0.2">
      <c r="A29" s="270" t="s">
        <v>223</v>
      </c>
      <c r="B29" s="270">
        <v>29</v>
      </c>
      <c r="C29" s="270" t="s">
        <v>201</v>
      </c>
      <c r="D29" s="270" t="s">
        <v>225</v>
      </c>
      <c r="E29" s="270"/>
      <c r="F29" s="270"/>
      <c r="G29" s="227">
        <v>34</v>
      </c>
      <c r="H29" s="227">
        <v>40</v>
      </c>
      <c r="I29" s="227">
        <v>21</v>
      </c>
      <c r="J29" s="227">
        <v>5</v>
      </c>
      <c r="K29" s="227">
        <v>0</v>
      </c>
      <c r="L29" s="239">
        <v>0.77894736842105305</v>
      </c>
      <c r="M29" s="239">
        <v>36.01</v>
      </c>
      <c r="N29" s="239">
        <v>28.0492954102379</v>
      </c>
      <c r="O29" s="227">
        <v>134901</v>
      </c>
      <c r="P29" s="51"/>
    </row>
    <row r="30" spans="1:16" s="50" customFormat="1" x14ac:dyDescent="0.2">
      <c r="A30" s="270" t="s">
        <v>223</v>
      </c>
      <c r="B30" s="270">
        <v>30</v>
      </c>
      <c r="C30" s="270" t="s">
        <v>201</v>
      </c>
      <c r="D30" s="270" t="s">
        <v>226</v>
      </c>
      <c r="E30" s="270"/>
      <c r="F30" s="270"/>
      <c r="G30" s="227">
        <v>27</v>
      </c>
      <c r="H30" s="227">
        <v>43</v>
      </c>
      <c r="I30" s="227">
        <v>29</v>
      </c>
      <c r="J30" s="227">
        <v>1</v>
      </c>
      <c r="K30" s="227">
        <v>0</v>
      </c>
      <c r="L30" s="239">
        <v>0.70707070707070696</v>
      </c>
      <c r="M30" s="239">
        <v>41.26</v>
      </c>
      <c r="N30" s="239">
        <v>29.175151515151502</v>
      </c>
      <c r="O30" s="227">
        <v>140316</v>
      </c>
      <c r="P30" s="51"/>
    </row>
    <row r="31" spans="1:16" s="50" customFormat="1" x14ac:dyDescent="0.2">
      <c r="A31" s="270" t="s">
        <v>223</v>
      </c>
      <c r="B31" s="270">
        <v>31</v>
      </c>
      <c r="C31" s="270" t="s">
        <v>201</v>
      </c>
      <c r="D31" s="270" t="s">
        <v>227</v>
      </c>
      <c r="E31" s="270"/>
      <c r="F31" s="270"/>
      <c r="G31" s="227">
        <v>23</v>
      </c>
      <c r="H31" s="227">
        <v>43</v>
      </c>
      <c r="I31" s="227">
        <v>31</v>
      </c>
      <c r="J31" s="227">
        <v>3</v>
      </c>
      <c r="K31" s="227">
        <v>0</v>
      </c>
      <c r="L31" s="239">
        <v>0.68041237113402098</v>
      </c>
      <c r="M31" s="239">
        <v>6.1</v>
      </c>
      <c r="N31" s="239">
        <v>4.1479429459115904</v>
      </c>
      <c r="O31" s="227">
        <v>19949</v>
      </c>
      <c r="P31" s="51"/>
    </row>
    <row r="32" spans="1:16" s="50" customFormat="1" x14ac:dyDescent="0.2">
      <c r="A32" s="270" t="s">
        <v>223</v>
      </c>
      <c r="B32" s="270">
        <v>32</v>
      </c>
      <c r="C32" s="270" t="s">
        <v>201</v>
      </c>
      <c r="D32" s="270" t="s">
        <v>228</v>
      </c>
      <c r="E32" s="270"/>
      <c r="F32" s="270"/>
      <c r="G32" s="227">
        <v>18</v>
      </c>
      <c r="H32" s="227">
        <v>39</v>
      </c>
      <c r="I32" s="227">
        <v>40</v>
      </c>
      <c r="J32" s="227">
        <v>3</v>
      </c>
      <c r="K32" s="227">
        <v>0</v>
      </c>
      <c r="L32" s="239">
        <v>0.58762886597938102</v>
      </c>
      <c r="M32" s="239">
        <v>7.18</v>
      </c>
      <c r="N32" s="239">
        <v>4.2217002989690702</v>
      </c>
      <c r="O32" s="227">
        <v>20304</v>
      </c>
      <c r="P32" s="51"/>
    </row>
    <row r="33" spans="1:16" s="50" customFormat="1" x14ac:dyDescent="0.2">
      <c r="A33" s="270" t="s">
        <v>223</v>
      </c>
      <c r="B33" s="270">
        <v>33</v>
      </c>
      <c r="C33" s="270" t="s">
        <v>201</v>
      </c>
      <c r="D33" s="270" t="s">
        <v>229</v>
      </c>
      <c r="E33" s="270"/>
      <c r="F33" s="270"/>
      <c r="G33" s="227">
        <v>38</v>
      </c>
      <c r="H33" s="227">
        <v>37</v>
      </c>
      <c r="I33" s="227">
        <v>23</v>
      </c>
      <c r="J33" s="227">
        <v>2</v>
      </c>
      <c r="K33" s="227">
        <v>0</v>
      </c>
      <c r="L33" s="239">
        <v>0.76530612244898</v>
      </c>
      <c r="M33" s="239">
        <v>6.81</v>
      </c>
      <c r="N33" s="239">
        <v>5.2112524461839502</v>
      </c>
      <c r="O33" s="227">
        <v>25063</v>
      </c>
      <c r="P33" s="51"/>
    </row>
    <row r="34" spans="1:16" s="50" customFormat="1" x14ac:dyDescent="0.2">
      <c r="A34" s="270" t="s">
        <v>223</v>
      </c>
      <c r="B34" s="270">
        <v>35</v>
      </c>
      <c r="C34" s="270" t="s">
        <v>201</v>
      </c>
      <c r="D34" s="270" t="s">
        <v>230</v>
      </c>
      <c r="E34" s="270"/>
      <c r="F34" s="270"/>
      <c r="G34" s="227">
        <v>39</v>
      </c>
      <c r="H34" s="227">
        <v>44</v>
      </c>
      <c r="I34" s="227">
        <v>15</v>
      </c>
      <c r="J34" s="227">
        <v>2</v>
      </c>
      <c r="K34" s="227">
        <v>0</v>
      </c>
      <c r="L34" s="239">
        <v>0.84693877551020402</v>
      </c>
      <c r="M34" s="239">
        <v>38.700000000000003</v>
      </c>
      <c r="N34" s="239">
        <v>42.608655868899802</v>
      </c>
      <c r="O34" s="227">
        <v>204924</v>
      </c>
      <c r="P34" s="51"/>
    </row>
    <row r="35" spans="1:16" s="50" customFormat="1" x14ac:dyDescent="0.2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9"/>
      <c r="M35" s="239"/>
      <c r="N35" s="239"/>
      <c r="O35" s="227"/>
      <c r="P35" s="51"/>
    </row>
    <row r="36" spans="1:16" s="50" customFormat="1" x14ac:dyDescent="0.2">
      <c r="A36" s="276"/>
      <c r="B36" s="276"/>
      <c r="C36" s="276"/>
      <c r="D36" s="276"/>
      <c r="E36" s="276"/>
      <c r="F36" s="276"/>
      <c r="G36" s="230"/>
      <c r="H36" s="230"/>
      <c r="I36" s="230"/>
      <c r="J36" s="230"/>
      <c r="K36" s="230"/>
      <c r="L36" s="243"/>
      <c r="M36" s="244"/>
      <c r="N36" s="244"/>
      <c r="O36" s="230"/>
      <c r="P36" s="51"/>
    </row>
    <row r="37" spans="1:16" s="50" customFormat="1" x14ac:dyDescent="0.2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2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2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2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2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2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2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2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2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2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2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2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2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2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2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2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2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2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2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2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2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2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2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2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2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2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2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2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2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2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2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2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2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2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2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2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2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2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2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2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2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2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2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2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2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2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2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2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2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2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2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2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2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2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2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2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50" customFormat="1" x14ac:dyDescent="0.2">
      <c r="A93" s="270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7"/>
      <c r="P93" s="51"/>
    </row>
    <row r="94" spans="1:16" s="50" customFormat="1" x14ac:dyDescent="0.2">
      <c r="A94" s="270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7"/>
      <c r="P94" s="51"/>
    </row>
    <row r="95" spans="1:16" s="50" customFormat="1" x14ac:dyDescent="0.2">
      <c r="A95" s="270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7"/>
      <c r="P95" s="51"/>
    </row>
    <row r="96" spans="1:16" s="50" customFormat="1" x14ac:dyDescent="0.2">
      <c r="A96" s="270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7"/>
      <c r="P96" s="51"/>
    </row>
    <row r="97" spans="1:16" s="50" customFormat="1" x14ac:dyDescent="0.2">
      <c r="A97" s="270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7"/>
      <c r="P97" s="51"/>
    </row>
    <row r="98" spans="1:16" s="50" customFormat="1" x14ac:dyDescent="0.2">
      <c r="A98" s="270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7"/>
      <c r="P98" s="51"/>
    </row>
    <row r="99" spans="1:16" s="50" customFormat="1" x14ac:dyDescent="0.2">
      <c r="A99" s="270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7"/>
      <c r="P99" s="51"/>
    </row>
    <row r="100" spans="1:16" s="50" customFormat="1" x14ac:dyDescent="0.2">
      <c r="A100" s="270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7"/>
      <c r="P100" s="51"/>
    </row>
    <row r="101" spans="1:16" s="50" customFormat="1" x14ac:dyDescent="0.2">
      <c r="A101" s="270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7"/>
      <c r="P101" s="51"/>
    </row>
    <row r="102" spans="1:16" s="50" customFormat="1" x14ac:dyDescent="0.2">
      <c r="A102" s="270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7"/>
      <c r="P102" s="51"/>
    </row>
    <row r="103" spans="1:16" s="50" customFormat="1" x14ac:dyDescent="0.2">
      <c r="A103" s="270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7"/>
      <c r="P103" s="51"/>
    </row>
    <row r="104" spans="1:16" s="22" customFormat="1" x14ac:dyDescent="0.2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6" x14ac:dyDescent="0.2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6" x14ac:dyDescent="0.2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6" x14ac:dyDescent="0.2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6" x14ac:dyDescent="0.2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6" x14ac:dyDescent="0.2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6" x14ac:dyDescent="0.2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6" x14ac:dyDescent="0.2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6" x14ac:dyDescent="0.2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2">
      <c r="A113" s="273"/>
      <c r="B113" s="270"/>
      <c r="C113" s="270"/>
      <c r="D113" s="270"/>
      <c r="E113" s="270"/>
      <c r="F113" s="270"/>
      <c r="G113" s="227"/>
      <c r="H113" s="227"/>
      <c r="I113" s="227"/>
      <c r="J113" s="227"/>
      <c r="K113" s="227"/>
      <c r="L113" s="235"/>
      <c r="M113" s="239"/>
      <c r="N113" s="239"/>
      <c r="O113" s="228"/>
    </row>
    <row r="114" spans="1:15" x14ac:dyDescent="0.2">
      <c r="A114" s="273"/>
      <c r="B114" s="270"/>
      <c r="C114" s="270"/>
      <c r="D114" s="270"/>
      <c r="E114" s="270"/>
      <c r="F114" s="270"/>
      <c r="G114" s="227"/>
      <c r="H114" s="227"/>
      <c r="I114" s="227"/>
      <c r="J114" s="227"/>
      <c r="K114" s="227"/>
      <c r="L114" s="235"/>
      <c r="M114" s="239"/>
      <c r="N114" s="239"/>
      <c r="O114" s="228"/>
    </row>
    <row r="115" spans="1:15" x14ac:dyDescent="0.2">
      <c r="A115" s="273"/>
      <c r="B115" s="270"/>
      <c r="C115" s="270"/>
      <c r="D115" s="270"/>
      <c r="E115" s="270"/>
      <c r="F115" s="270"/>
      <c r="G115" s="227"/>
      <c r="H115" s="227"/>
      <c r="I115" s="227"/>
      <c r="J115" s="227"/>
      <c r="K115" s="227"/>
      <c r="L115" s="235"/>
      <c r="M115" s="239"/>
      <c r="N115" s="239"/>
      <c r="O115" s="228"/>
    </row>
    <row r="116" spans="1:15" x14ac:dyDescent="0.2">
      <c r="A116" s="273"/>
      <c r="B116" s="270"/>
      <c r="C116" s="270"/>
      <c r="D116" s="270"/>
      <c r="E116" s="270"/>
      <c r="F116" s="270"/>
      <c r="G116" s="227"/>
      <c r="H116" s="227"/>
      <c r="I116" s="227"/>
      <c r="J116" s="227"/>
      <c r="K116" s="227"/>
      <c r="L116" s="235"/>
      <c r="M116" s="239"/>
      <c r="N116" s="239"/>
      <c r="O116" s="228"/>
    </row>
    <row r="117" spans="1:15" x14ac:dyDescent="0.2">
      <c r="A117" s="273"/>
      <c r="B117" s="270"/>
      <c r="C117" s="270"/>
      <c r="D117" s="270"/>
      <c r="E117" s="270"/>
      <c r="F117" s="270"/>
      <c r="G117" s="227"/>
      <c r="H117" s="227"/>
      <c r="I117" s="227"/>
      <c r="J117" s="227"/>
      <c r="K117" s="227"/>
      <c r="L117" s="235"/>
      <c r="M117" s="239"/>
      <c r="N117" s="239"/>
      <c r="O117" s="228"/>
    </row>
    <row r="118" spans="1:15" x14ac:dyDescent="0.2">
      <c r="A118" s="273"/>
      <c r="B118" s="270"/>
      <c r="C118" s="270"/>
      <c r="D118" s="270"/>
      <c r="E118" s="270"/>
      <c r="F118" s="270"/>
      <c r="G118" s="227"/>
      <c r="H118" s="227"/>
      <c r="I118" s="227"/>
      <c r="J118" s="227"/>
      <c r="K118" s="227"/>
      <c r="L118" s="235"/>
      <c r="M118" s="239"/>
      <c r="N118" s="239"/>
      <c r="O118" s="228"/>
    </row>
    <row r="119" spans="1:15" x14ac:dyDescent="0.2">
      <c r="A119" s="273"/>
      <c r="B119" s="270"/>
      <c r="C119" s="270"/>
      <c r="D119" s="270"/>
      <c r="E119" s="270"/>
      <c r="F119" s="270"/>
      <c r="G119" s="227"/>
      <c r="H119" s="227"/>
      <c r="I119" s="227"/>
      <c r="J119" s="227"/>
      <c r="K119" s="227"/>
      <c r="L119" s="235"/>
      <c r="M119" s="239"/>
      <c r="N119" s="239"/>
      <c r="O119" s="228"/>
    </row>
    <row r="120" spans="1:15" x14ac:dyDescent="0.2">
      <c r="A120" s="273"/>
      <c r="B120" s="270"/>
      <c r="C120" s="270"/>
      <c r="D120" s="270"/>
      <c r="E120" s="270"/>
      <c r="F120" s="270"/>
      <c r="G120" s="227"/>
      <c r="H120" s="227"/>
      <c r="I120" s="227"/>
      <c r="J120" s="227"/>
      <c r="K120" s="227"/>
      <c r="L120" s="235"/>
      <c r="M120" s="239"/>
      <c r="N120" s="239"/>
      <c r="O120" s="228"/>
    </row>
    <row r="121" spans="1:15" x14ac:dyDescent="0.2">
      <c r="A121" s="273"/>
      <c r="B121" s="270"/>
      <c r="C121" s="270"/>
      <c r="D121" s="270"/>
      <c r="E121" s="270"/>
      <c r="F121" s="270"/>
      <c r="G121" s="227"/>
      <c r="H121" s="227"/>
      <c r="I121" s="227"/>
      <c r="J121" s="227"/>
      <c r="K121" s="227"/>
      <c r="L121" s="235"/>
      <c r="M121" s="239"/>
      <c r="N121" s="239"/>
      <c r="O121" s="228"/>
    </row>
    <row r="122" spans="1:15" x14ac:dyDescent="0.2">
      <c r="A122" s="273"/>
      <c r="B122" s="270"/>
      <c r="C122" s="270"/>
      <c r="D122" s="270"/>
      <c r="E122" s="270"/>
      <c r="F122" s="270"/>
      <c r="G122" s="227"/>
      <c r="H122" s="227"/>
      <c r="I122" s="227"/>
      <c r="J122" s="227"/>
      <c r="K122" s="227"/>
      <c r="L122" s="235"/>
      <c r="M122" s="239"/>
      <c r="N122" s="239"/>
      <c r="O122" s="228"/>
    </row>
    <row r="123" spans="1:15" x14ac:dyDescent="0.2">
      <c r="A123" s="273"/>
      <c r="B123" s="270"/>
      <c r="C123" s="270"/>
      <c r="D123" s="270"/>
      <c r="E123" s="270"/>
      <c r="F123" s="270"/>
      <c r="G123" s="227"/>
      <c r="H123" s="227"/>
      <c r="I123" s="227"/>
      <c r="J123" s="227"/>
      <c r="K123" s="227"/>
      <c r="L123" s="235"/>
      <c r="M123" s="239"/>
      <c r="N123" s="239"/>
      <c r="O123" s="228"/>
    </row>
    <row r="124" spans="1:15" x14ac:dyDescent="0.2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6"/>
      <c r="M124" s="240"/>
      <c r="N124" s="240"/>
      <c r="O124" s="228"/>
    </row>
    <row r="125" spans="1:15" x14ac:dyDescent="0.2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6"/>
      <c r="M125" s="240"/>
      <c r="N125" s="240"/>
      <c r="O125" s="228"/>
    </row>
    <row r="126" spans="1:15" x14ac:dyDescent="0.2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6"/>
      <c r="M126" s="240"/>
      <c r="N126" s="240"/>
      <c r="O126" s="228"/>
    </row>
    <row r="127" spans="1:15" x14ac:dyDescent="0.2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6"/>
      <c r="M127" s="240"/>
      <c r="N127" s="240"/>
      <c r="O127" s="228"/>
    </row>
    <row r="128" spans="1:15" x14ac:dyDescent="0.2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6"/>
      <c r="M128" s="240"/>
      <c r="N128" s="240"/>
      <c r="O128" s="228"/>
    </row>
    <row r="129" spans="1:15" x14ac:dyDescent="0.2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6"/>
      <c r="M129" s="240"/>
      <c r="N129" s="240"/>
      <c r="O129" s="228"/>
    </row>
    <row r="130" spans="1:15" x14ac:dyDescent="0.2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6"/>
      <c r="M130" s="240"/>
      <c r="N130" s="240"/>
      <c r="O130" s="228"/>
    </row>
    <row r="131" spans="1:15" x14ac:dyDescent="0.2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2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2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2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2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2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2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2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2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2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2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2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2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8"/>
    </row>
    <row r="144" spans="1:15" x14ac:dyDescent="0.2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8"/>
    </row>
    <row r="145" spans="1:15" x14ac:dyDescent="0.2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8"/>
    </row>
    <row r="146" spans="1:15" x14ac:dyDescent="0.2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8"/>
    </row>
    <row r="147" spans="1:15" x14ac:dyDescent="0.2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8"/>
    </row>
    <row r="148" spans="1:15" x14ac:dyDescent="0.2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8"/>
    </row>
    <row r="149" spans="1:15" x14ac:dyDescent="0.2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8"/>
    </row>
    <row r="150" spans="1:15" x14ac:dyDescent="0.2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8"/>
    </row>
    <row r="151" spans="1:15" x14ac:dyDescent="0.2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8"/>
    </row>
    <row r="152" spans="1:15" x14ac:dyDescent="0.2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8"/>
    </row>
    <row r="153" spans="1:15" x14ac:dyDescent="0.2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8"/>
    </row>
    <row r="154" spans="1:15" x14ac:dyDescent="0.2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2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2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2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2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2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2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2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2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2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2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2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2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2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2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2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2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2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2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2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2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2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2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2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2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2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2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2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2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2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2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2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2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2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2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2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2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2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2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2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2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2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2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2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2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2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2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2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2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2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2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2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2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2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2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2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2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2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2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2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2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2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2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2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2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2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2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2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2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2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2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2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2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2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2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2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2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2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2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2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2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x14ac:dyDescent="0.2">
      <c r="A235" s="273"/>
      <c r="B235" s="273"/>
      <c r="C235" s="273"/>
      <c r="D235" s="270"/>
      <c r="E235" s="273"/>
      <c r="F235" s="273"/>
      <c r="G235" s="228"/>
      <c r="H235" s="228"/>
      <c r="I235" s="228"/>
      <c r="J235" s="228"/>
      <c r="K235" s="228"/>
      <c r="L235" s="237"/>
      <c r="M235" s="241"/>
      <c r="N235" s="241"/>
      <c r="O235" s="229"/>
    </row>
    <row r="236" spans="1:15" x14ac:dyDescent="0.2">
      <c r="A236" s="273"/>
      <c r="B236" s="273"/>
      <c r="C236" s="273"/>
      <c r="D236" s="270"/>
      <c r="E236" s="273"/>
      <c r="F236" s="273"/>
      <c r="G236" s="228"/>
      <c r="H236" s="228"/>
      <c r="I236" s="228"/>
      <c r="J236" s="228"/>
      <c r="K236" s="228"/>
      <c r="L236" s="237"/>
      <c r="M236" s="241"/>
      <c r="N236" s="241"/>
      <c r="O236" s="229"/>
    </row>
    <row r="237" spans="1:15" x14ac:dyDescent="0.2">
      <c r="A237" s="273"/>
      <c r="B237" s="273"/>
      <c r="C237" s="273"/>
      <c r="D237" s="270"/>
      <c r="E237" s="273"/>
      <c r="F237" s="273"/>
      <c r="G237" s="228"/>
      <c r="H237" s="228"/>
      <c r="I237" s="228"/>
      <c r="J237" s="228"/>
      <c r="K237" s="228"/>
      <c r="L237" s="237"/>
      <c r="M237" s="241"/>
      <c r="N237" s="241"/>
      <c r="O237" s="229"/>
    </row>
    <row r="238" spans="1:15" x14ac:dyDescent="0.2">
      <c r="A238" s="273"/>
      <c r="B238" s="273"/>
      <c r="C238" s="273"/>
      <c r="D238" s="270"/>
      <c r="E238" s="273"/>
      <c r="F238" s="273"/>
      <c r="G238" s="228"/>
      <c r="H238" s="228"/>
      <c r="I238" s="228"/>
      <c r="J238" s="228"/>
      <c r="K238" s="228"/>
      <c r="L238" s="237"/>
      <c r="M238" s="241"/>
      <c r="N238" s="241"/>
      <c r="O238" s="229"/>
    </row>
    <row r="239" spans="1:15" x14ac:dyDescent="0.2">
      <c r="A239" s="273"/>
      <c r="B239" s="273"/>
      <c r="C239" s="273"/>
      <c r="D239" s="270"/>
      <c r="E239" s="273"/>
      <c r="F239" s="273"/>
      <c r="G239" s="228"/>
      <c r="H239" s="228"/>
      <c r="I239" s="228"/>
      <c r="J239" s="228"/>
      <c r="K239" s="228"/>
      <c r="L239" s="237"/>
      <c r="M239" s="241"/>
      <c r="N239" s="241"/>
      <c r="O239" s="229"/>
    </row>
    <row r="240" spans="1:15" x14ac:dyDescent="0.2">
      <c r="A240" s="273"/>
      <c r="B240" s="273"/>
      <c r="C240" s="273"/>
      <c r="D240" s="270"/>
      <c r="E240" s="273"/>
      <c r="F240" s="273"/>
      <c r="G240" s="228"/>
      <c r="H240" s="228"/>
      <c r="I240" s="228"/>
      <c r="J240" s="228"/>
      <c r="K240" s="228"/>
      <c r="L240" s="237"/>
      <c r="M240" s="241"/>
      <c r="N240" s="241"/>
      <c r="O240" s="229"/>
    </row>
    <row r="241" spans="1:15" x14ac:dyDescent="0.2">
      <c r="A241" s="273"/>
      <c r="B241" s="273"/>
      <c r="C241" s="273"/>
      <c r="D241" s="270"/>
      <c r="E241" s="273"/>
      <c r="F241" s="273"/>
      <c r="G241" s="228"/>
      <c r="H241" s="228"/>
      <c r="I241" s="228"/>
      <c r="J241" s="228"/>
      <c r="K241" s="228"/>
      <c r="L241" s="237"/>
      <c r="M241" s="241"/>
      <c r="N241" s="241"/>
      <c r="O241" s="229"/>
    </row>
    <row r="242" spans="1:15" x14ac:dyDescent="0.2">
      <c r="A242" s="273"/>
      <c r="B242" s="273"/>
      <c r="C242" s="273"/>
      <c r="D242" s="270"/>
      <c r="E242" s="273"/>
      <c r="F242" s="273"/>
      <c r="G242" s="228"/>
      <c r="H242" s="228"/>
      <c r="I242" s="228"/>
      <c r="J242" s="228"/>
      <c r="K242" s="228"/>
      <c r="L242" s="237"/>
      <c r="M242" s="241"/>
      <c r="N242" s="241"/>
      <c r="O242" s="229"/>
    </row>
    <row r="243" spans="1:15" x14ac:dyDescent="0.2">
      <c r="A243" s="273"/>
      <c r="B243" s="273"/>
      <c r="C243" s="273"/>
      <c r="D243" s="270"/>
      <c r="E243" s="273"/>
      <c r="F243" s="273"/>
      <c r="G243" s="228"/>
      <c r="H243" s="228"/>
      <c r="I243" s="228"/>
      <c r="J243" s="228"/>
      <c r="K243" s="228"/>
      <c r="L243" s="237"/>
      <c r="M243" s="241"/>
      <c r="N243" s="241"/>
      <c r="O243" s="229"/>
    </row>
    <row r="244" spans="1:15" x14ac:dyDescent="0.2">
      <c r="A244" s="273"/>
      <c r="B244" s="273"/>
      <c r="C244" s="273"/>
      <c r="D244" s="270"/>
      <c r="E244" s="273"/>
      <c r="F244" s="273"/>
      <c r="G244" s="228"/>
      <c r="H244" s="228"/>
      <c r="I244" s="228"/>
      <c r="J244" s="228"/>
      <c r="K244" s="228"/>
      <c r="L244" s="237"/>
      <c r="M244" s="241"/>
      <c r="N244" s="241"/>
      <c r="O244" s="229"/>
    </row>
    <row r="245" spans="1:15" x14ac:dyDescent="0.2">
      <c r="A245" s="273"/>
      <c r="B245" s="273"/>
      <c r="C245" s="273"/>
      <c r="D245" s="270"/>
      <c r="E245" s="273"/>
      <c r="F245" s="273"/>
      <c r="G245" s="228"/>
      <c r="H245" s="228"/>
      <c r="I245" s="228"/>
      <c r="J245" s="228"/>
      <c r="K245" s="228"/>
      <c r="L245" s="237"/>
      <c r="M245" s="241"/>
      <c r="N245" s="241"/>
      <c r="O245" s="229"/>
    </row>
    <row r="246" spans="1:15" s="44" customFormat="1" x14ac:dyDescent="0.2">
      <c r="A246" s="277"/>
      <c r="B246" s="277"/>
      <c r="C246" s="277"/>
      <c r="D246" s="277"/>
      <c r="E246" s="277"/>
      <c r="F246" s="277"/>
      <c r="G246" s="245"/>
      <c r="H246" s="245"/>
      <c r="I246" s="245"/>
      <c r="J246" s="245"/>
      <c r="K246" s="245"/>
      <c r="L246" s="246"/>
      <c r="M246" s="246"/>
      <c r="N246" s="246"/>
      <c r="O246" s="245"/>
    </row>
    <row r="247" spans="1:15" x14ac:dyDescent="0.2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2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2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2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2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2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2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2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2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2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2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2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2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2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2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2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2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2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2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2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2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2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2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2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2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2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2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2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2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2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2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2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2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2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2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2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2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2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2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2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2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2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2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2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2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2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2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2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2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2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2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2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2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2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2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2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2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2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2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2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2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2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2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2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2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2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2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2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2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2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2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2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2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2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2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2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2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2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2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2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2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2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2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2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2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2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2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2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2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2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2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2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2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2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2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2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2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2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2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2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2">
      <c r="A347" s="278"/>
      <c r="B347" s="278"/>
      <c r="C347" s="278"/>
      <c r="D347" s="277"/>
      <c r="E347" s="278"/>
      <c r="F347" s="278"/>
      <c r="G347" s="247"/>
      <c r="H347" s="247"/>
      <c r="I347" s="247"/>
      <c r="J347" s="247"/>
      <c r="K347" s="247"/>
      <c r="L347" s="248"/>
      <c r="M347" s="249"/>
      <c r="N347" s="249"/>
      <c r="O347" s="242"/>
    </row>
    <row r="348" spans="1:15" x14ac:dyDescent="0.2">
      <c r="A348" s="278"/>
      <c r="B348" s="278"/>
      <c r="C348" s="278"/>
      <c r="D348" s="277"/>
      <c r="E348" s="278"/>
      <c r="F348" s="278"/>
      <c r="G348" s="247"/>
      <c r="H348" s="247"/>
      <c r="I348" s="247"/>
      <c r="J348" s="247"/>
      <c r="K348" s="247"/>
      <c r="L348" s="248"/>
      <c r="M348" s="249"/>
      <c r="N348" s="249"/>
      <c r="O348" s="242"/>
    </row>
    <row r="349" spans="1:15" x14ac:dyDescent="0.2">
      <c r="A349" s="278"/>
      <c r="B349" s="278"/>
      <c r="C349" s="278"/>
      <c r="D349" s="277"/>
      <c r="E349" s="278"/>
      <c r="F349" s="278"/>
      <c r="G349" s="247"/>
      <c r="H349" s="247"/>
      <c r="I349" s="247"/>
      <c r="J349" s="247"/>
      <c r="K349" s="247"/>
      <c r="L349" s="248"/>
      <c r="M349" s="249"/>
      <c r="N349" s="249"/>
      <c r="O349" s="242"/>
    </row>
    <row r="350" spans="1:15" x14ac:dyDescent="0.2">
      <c r="A350" s="278"/>
      <c r="B350" s="278"/>
      <c r="C350" s="278"/>
      <c r="D350" s="277"/>
      <c r="E350" s="278"/>
      <c r="F350" s="278"/>
      <c r="G350" s="247"/>
      <c r="H350" s="247"/>
      <c r="I350" s="247"/>
      <c r="J350" s="247"/>
      <c r="K350" s="247"/>
      <c r="L350" s="248"/>
      <c r="M350" s="249"/>
      <c r="N350" s="249"/>
      <c r="O350" s="242"/>
    </row>
    <row r="351" spans="1:15" x14ac:dyDescent="0.2">
      <c r="A351" s="278"/>
      <c r="B351" s="278"/>
      <c r="C351" s="278"/>
      <c r="D351" s="277"/>
      <c r="E351" s="278"/>
      <c r="F351" s="278"/>
      <c r="G351" s="247"/>
      <c r="H351" s="247"/>
      <c r="I351" s="247"/>
      <c r="J351" s="247"/>
      <c r="K351" s="247"/>
      <c r="L351" s="248"/>
      <c r="M351" s="249"/>
      <c r="N351" s="249"/>
      <c r="O351" s="242"/>
    </row>
    <row r="352" spans="1:15" x14ac:dyDescent="0.2">
      <c r="A352" s="278"/>
      <c r="B352" s="278"/>
      <c r="C352" s="278"/>
      <c r="D352" s="277"/>
      <c r="E352" s="278"/>
      <c r="F352" s="278"/>
      <c r="G352" s="247"/>
      <c r="H352" s="247"/>
      <c r="I352" s="247"/>
      <c r="J352" s="247"/>
      <c r="K352" s="247"/>
      <c r="L352" s="248"/>
      <c r="M352" s="249"/>
      <c r="N352" s="249"/>
      <c r="O352" s="242"/>
    </row>
    <row r="353" spans="1:15" x14ac:dyDescent="0.2">
      <c r="A353" s="278"/>
      <c r="B353" s="278"/>
      <c r="C353" s="278"/>
      <c r="D353" s="277"/>
      <c r="E353" s="278"/>
      <c r="F353" s="278"/>
      <c r="G353" s="247"/>
      <c r="H353" s="247"/>
      <c r="I353" s="247"/>
      <c r="J353" s="247"/>
      <c r="K353" s="247"/>
      <c r="L353" s="248"/>
      <c r="M353" s="249"/>
      <c r="N353" s="249"/>
      <c r="O353" s="242"/>
    </row>
    <row r="354" spans="1:15" x14ac:dyDescent="0.2">
      <c r="A354" s="278"/>
      <c r="B354" s="278"/>
      <c r="C354" s="278"/>
      <c r="D354" s="277"/>
      <c r="E354" s="278"/>
      <c r="F354" s="278"/>
      <c r="G354" s="247"/>
      <c r="H354" s="247"/>
      <c r="I354" s="247"/>
      <c r="J354" s="247"/>
      <c r="K354" s="247"/>
      <c r="L354" s="248"/>
      <c r="M354" s="249"/>
      <c r="N354" s="249"/>
      <c r="O354" s="242"/>
    </row>
    <row r="355" spans="1:15" x14ac:dyDescent="0.2">
      <c r="A355" s="278"/>
      <c r="B355" s="278"/>
      <c r="C355" s="278"/>
      <c r="D355" s="277"/>
      <c r="E355" s="278"/>
      <c r="F355" s="278"/>
      <c r="G355" s="247"/>
      <c r="H355" s="247"/>
      <c r="I355" s="247"/>
      <c r="J355" s="247"/>
      <c r="K355" s="247"/>
      <c r="L355" s="248"/>
      <c r="M355" s="249"/>
      <c r="N355" s="249"/>
      <c r="O355" s="242"/>
    </row>
    <row r="356" spans="1:15" x14ac:dyDescent="0.2">
      <c r="A356" s="278"/>
      <c r="B356" s="278"/>
      <c r="C356" s="278"/>
      <c r="D356" s="277"/>
      <c r="E356" s="278"/>
      <c r="F356" s="278"/>
      <c r="G356" s="247"/>
      <c r="H356" s="247"/>
      <c r="I356" s="247"/>
      <c r="J356" s="247"/>
      <c r="K356" s="247"/>
      <c r="L356" s="248"/>
      <c r="M356" s="249"/>
      <c r="N356" s="249"/>
      <c r="O356" s="242"/>
    </row>
    <row r="357" spans="1:15" x14ac:dyDescent="0.2">
      <c r="A357" s="278"/>
      <c r="B357" s="278"/>
      <c r="C357" s="278"/>
      <c r="D357" s="277"/>
      <c r="E357" s="278"/>
      <c r="F357" s="278"/>
      <c r="G357" s="247"/>
      <c r="H357" s="247"/>
      <c r="I357" s="247"/>
      <c r="J357" s="247"/>
      <c r="K357" s="247"/>
      <c r="L357" s="248"/>
      <c r="M357" s="249"/>
      <c r="N357" s="249"/>
      <c r="O357" s="242"/>
    </row>
    <row r="358" spans="1:15" x14ac:dyDescent="0.2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2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2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2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2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2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2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2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2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2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2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2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2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2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2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2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2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2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2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2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0"/>
      <c r="M377" s="251"/>
      <c r="N377" s="251"/>
      <c r="O377" s="88"/>
    </row>
    <row r="378" spans="1:15" x14ac:dyDescent="0.2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0"/>
      <c r="M378" s="251"/>
      <c r="N378" s="251"/>
      <c r="O378" s="88"/>
    </row>
    <row r="379" spans="1:15" x14ac:dyDescent="0.2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0"/>
      <c r="M379" s="251"/>
      <c r="N379" s="251"/>
      <c r="O379" s="88"/>
    </row>
    <row r="380" spans="1:15" x14ac:dyDescent="0.2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0"/>
      <c r="M380" s="251"/>
      <c r="N380" s="251"/>
      <c r="O380" s="88"/>
    </row>
    <row r="381" spans="1:15" x14ac:dyDescent="0.2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0"/>
      <c r="M381" s="251"/>
      <c r="N381" s="251"/>
      <c r="O381" s="88"/>
    </row>
    <row r="382" spans="1:15" x14ac:dyDescent="0.2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0"/>
      <c r="M382" s="251"/>
      <c r="N382" s="251"/>
      <c r="O382" s="88"/>
    </row>
    <row r="383" spans="1:15" x14ac:dyDescent="0.2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0"/>
      <c r="M383" s="251"/>
      <c r="N383" s="251"/>
      <c r="O383" s="88"/>
    </row>
    <row r="384" spans="1:15" x14ac:dyDescent="0.2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0"/>
      <c r="M384" s="251"/>
      <c r="N384" s="251"/>
      <c r="O384" s="88"/>
    </row>
    <row r="385" spans="1:15" x14ac:dyDescent="0.2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0"/>
      <c r="M385" s="251"/>
      <c r="N385" s="251"/>
      <c r="O385" s="88"/>
    </row>
    <row r="386" spans="1:15" x14ac:dyDescent="0.2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0"/>
      <c r="M386" s="251"/>
      <c r="N386" s="251"/>
      <c r="O386" s="88"/>
    </row>
    <row r="387" spans="1:15" x14ac:dyDescent="0.2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0"/>
      <c r="M387" s="251"/>
      <c r="N387" s="251"/>
      <c r="O387" s="88"/>
    </row>
    <row r="388" spans="1:15" x14ac:dyDescent="0.2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2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2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2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2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2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2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2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2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2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2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2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2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2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2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2">
      <c r="A403" s="278"/>
      <c r="B403" s="278"/>
      <c r="C403" s="278"/>
      <c r="D403" s="277"/>
      <c r="E403" s="278"/>
      <c r="F403" s="278"/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2">
      <c r="A404" s="278"/>
      <c r="B404" s="278"/>
      <c r="C404" s="278"/>
      <c r="D404" s="277"/>
      <c r="E404" s="278"/>
      <c r="F404" s="278"/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2">
      <c r="A405" s="278"/>
      <c r="B405" s="278"/>
      <c r="C405" s="278"/>
      <c r="D405" s="277"/>
      <c r="E405" s="278"/>
      <c r="F405" s="278"/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2">
      <c r="A406" s="278"/>
      <c r="B406" s="278"/>
      <c r="C406" s="278"/>
      <c r="D406" s="277"/>
      <c r="E406" s="278"/>
      <c r="F406" s="278"/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2">
      <c r="A407" s="278"/>
      <c r="B407" s="278"/>
      <c r="C407" s="278"/>
      <c r="D407" s="277"/>
      <c r="E407" s="278"/>
      <c r="F407" s="278"/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2">
      <c r="A408" s="278"/>
      <c r="B408" s="278"/>
      <c r="C408" s="278"/>
      <c r="D408" s="277"/>
      <c r="E408" s="278"/>
      <c r="F408" s="278"/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2">
      <c r="A409" s="278"/>
      <c r="B409" s="278"/>
      <c r="C409" s="278"/>
      <c r="D409" s="277"/>
      <c r="E409" s="278"/>
      <c r="F409" s="278"/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2">
      <c r="A410" s="278"/>
      <c r="B410" s="278"/>
      <c r="C410" s="278"/>
      <c r="D410" s="277"/>
      <c r="E410" s="278"/>
      <c r="F410" s="278"/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2">
      <c r="A411" s="278"/>
      <c r="B411" s="278"/>
      <c r="C411" s="278"/>
      <c r="D411" s="277"/>
      <c r="E411" s="278"/>
      <c r="F411" s="278"/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2">
      <c r="A412" s="278"/>
      <c r="B412" s="278"/>
      <c r="C412" s="278"/>
      <c r="D412" s="277"/>
      <c r="E412" s="278"/>
      <c r="F412" s="278"/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2">
      <c r="A413" s="278"/>
      <c r="B413" s="278"/>
      <c r="C413" s="278"/>
      <c r="D413" s="277"/>
      <c r="E413" s="278"/>
      <c r="F413" s="278"/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2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2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2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2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2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2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2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2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2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2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2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2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2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2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2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2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2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2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2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2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2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2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2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2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2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2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2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2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2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2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2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2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2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2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2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2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2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2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2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2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2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2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2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2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2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2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2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2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2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2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2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2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2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2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2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2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2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2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2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2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2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2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2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2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2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2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2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2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2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2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2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2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2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2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2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2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2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2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2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2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2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2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2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2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2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2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2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2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2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2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2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2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2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2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2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2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2">
      <c r="G510" s="20"/>
      <c r="H510" s="20"/>
      <c r="I510" s="20"/>
      <c r="J510" s="20"/>
      <c r="K510" s="20"/>
      <c r="L510" s="251"/>
      <c r="M510" s="251"/>
      <c r="N510" s="251"/>
      <c r="O510" s="88"/>
    </row>
    <row r="511" spans="7:15" x14ac:dyDescent="0.2">
      <c r="G511" s="20"/>
      <c r="H511" s="20"/>
      <c r="I511" s="20"/>
      <c r="J511" s="20"/>
      <c r="K511" s="20"/>
      <c r="L511" s="251"/>
      <c r="M511" s="251"/>
      <c r="N511" s="251"/>
      <c r="O511" s="88"/>
    </row>
    <row r="512" spans="7:15" x14ac:dyDescent="0.2">
      <c r="G512" s="20"/>
      <c r="H512" s="20"/>
      <c r="I512" s="20"/>
      <c r="J512" s="20"/>
      <c r="K512" s="20"/>
      <c r="L512" s="251"/>
      <c r="M512" s="251"/>
      <c r="N512" s="251"/>
      <c r="O512" s="88"/>
    </row>
    <row r="513" spans="7:15" x14ac:dyDescent="0.2">
      <c r="G513" s="20"/>
      <c r="H513" s="20"/>
      <c r="I513" s="20"/>
      <c r="J513" s="20"/>
      <c r="K513" s="20"/>
      <c r="L513" s="251"/>
      <c r="M513" s="251"/>
      <c r="N513" s="251"/>
      <c r="O513" s="88"/>
    </row>
    <row r="514" spans="7:15" x14ac:dyDescent="0.2">
      <c r="G514" s="20"/>
      <c r="H514" s="20"/>
      <c r="I514" s="20"/>
      <c r="J514" s="20"/>
      <c r="K514" s="20"/>
      <c r="L514" s="251"/>
      <c r="M514" s="251"/>
      <c r="N514" s="251"/>
      <c r="O514" s="88"/>
    </row>
    <row r="515" spans="7:15" x14ac:dyDescent="0.2">
      <c r="G515" s="20"/>
      <c r="H515" s="20"/>
      <c r="I515" s="20"/>
      <c r="J515" s="20"/>
      <c r="K515" s="20"/>
      <c r="L515" s="251"/>
      <c r="M515" s="251"/>
      <c r="N515" s="251"/>
      <c r="O515" s="88"/>
    </row>
    <row r="516" spans="7:15" x14ac:dyDescent="0.2">
      <c r="G516" s="20"/>
      <c r="H516" s="20"/>
      <c r="I516" s="20"/>
      <c r="J516" s="20"/>
      <c r="K516" s="20"/>
      <c r="L516" s="251"/>
      <c r="M516" s="251"/>
      <c r="N516" s="251"/>
      <c r="O516" s="88"/>
    </row>
    <row r="517" spans="7:15" x14ac:dyDescent="0.2">
      <c r="G517" s="20"/>
      <c r="H517" s="20"/>
      <c r="I517" s="20"/>
      <c r="J517" s="20"/>
      <c r="K517" s="20"/>
      <c r="L517" s="251"/>
      <c r="M517" s="251"/>
      <c r="N517" s="251"/>
      <c r="O517" s="88"/>
    </row>
    <row r="518" spans="7:15" x14ac:dyDescent="0.2">
      <c r="G518" s="20"/>
      <c r="H518" s="20"/>
      <c r="I518" s="20"/>
      <c r="J518" s="20"/>
      <c r="K518" s="20"/>
      <c r="L518" s="251"/>
      <c r="M518" s="251"/>
      <c r="N518" s="251"/>
      <c r="O518" s="88"/>
    </row>
    <row r="519" spans="7:15" x14ac:dyDescent="0.2">
      <c r="G519" s="20"/>
      <c r="H519" s="20"/>
      <c r="I519" s="20"/>
      <c r="J519" s="20"/>
      <c r="K519" s="20"/>
      <c r="L519" s="251"/>
      <c r="M519" s="251"/>
      <c r="N519" s="251"/>
      <c r="O519" s="88"/>
    </row>
    <row r="520" spans="7:15" x14ac:dyDescent="0.2">
      <c r="G520" s="20"/>
      <c r="H520" s="20"/>
      <c r="I520" s="20"/>
      <c r="J520" s="20"/>
      <c r="K520" s="20"/>
      <c r="L520" s="251"/>
      <c r="M520" s="251"/>
      <c r="N520" s="251"/>
      <c r="O520" s="88"/>
    </row>
    <row r="521" spans="7:15" x14ac:dyDescent="0.2">
      <c r="G521" s="20"/>
      <c r="H521" s="20"/>
      <c r="I521" s="20"/>
      <c r="J521" s="20"/>
      <c r="K521" s="20"/>
      <c r="L521" s="251"/>
      <c r="M521" s="251"/>
      <c r="N521" s="251"/>
      <c r="O521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45 K12:K145">
    <cfRule type="expression" dxfId="5" priority="2">
      <formula>IF($A12&lt;&gt;"",1,0)</formula>
    </cfRule>
  </conditionalFormatting>
  <conditionalFormatting sqref="E12:F145">
    <cfRule type="expression" dxfId="4" priority="1">
      <formula>IF(AND($A12&lt;&gt;"",$E12=""),1,0)</formula>
    </cfRule>
  </conditionalFormatting>
  <conditionalFormatting sqref="A222:O245">
    <cfRule type="expression" dxfId="3" priority="12">
      <formula>IF($A222&lt;&gt;"",1,0)</formula>
    </cfRule>
  </conditionalFormatting>
  <conditionalFormatting sqref="A12:O145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45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zoomScaleNormal="100" workbookViewId="0"/>
  </sheetViews>
  <sheetFormatPr defaultColWidth="9.140625" defaultRowHeight="15" customHeight="1" x14ac:dyDescent="0.2"/>
  <cols>
    <col min="1" max="1" width="1.5703125" style="6" customWidth="1"/>
    <col min="2" max="2" width="21.28515625" style="6" customWidth="1"/>
    <col min="3" max="3" width="40" style="124" customWidth="1"/>
    <col min="4" max="4" width="19.85546875" style="6" customWidth="1"/>
    <col min="5" max="5" width="19.42578125" style="6" customWidth="1"/>
    <col min="6" max="6" width="19.85546875" style="6" bestFit="1" customWidth="1"/>
    <col min="7" max="7" width="23" style="6" bestFit="1" customWidth="1"/>
    <col min="8" max="8" width="23" style="6" customWidth="1"/>
    <col min="9" max="9" width="10.28515625" style="6" customWidth="1"/>
    <col min="10" max="10" width="20" style="60" hidden="1" customWidth="1"/>
    <col min="11" max="11" width="13.42578125" style="60" hidden="1" customWidth="1"/>
    <col min="12" max="12" width="17.42578125" style="60" hidden="1" customWidth="1"/>
    <col min="13" max="13" width="6.28515625" style="6" hidden="1" customWidth="1"/>
    <col min="14" max="14" width="97.28515625" style="6" hidden="1" customWidth="1"/>
    <col min="15" max="16384" width="9.140625" style="6"/>
  </cols>
  <sheetData>
    <row r="1" spans="1:15" ht="15" customHeight="1" x14ac:dyDescent="0.2">
      <c r="E1" s="106"/>
      <c r="K1" s="61"/>
    </row>
    <row r="2" spans="1:15" ht="15.75" customHeight="1" x14ac:dyDescent="0.2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25">
      <c r="A3" s="281"/>
      <c r="B3" s="281"/>
      <c r="C3" s="281"/>
      <c r="D3" s="281"/>
      <c r="E3" s="281"/>
      <c r="F3" s="13"/>
      <c r="G3" s="13"/>
      <c r="H3" s="13"/>
    </row>
    <row r="5" spans="1:15" ht="13.5" x14ac:dyDescent="0.2">
      <c r="B5" s="142" t="s">
        <v>55</v>
      </c>
      <c r="C5" s="269" t="str">
        <f>INSTNAME</f>
        <v>The University of Kent</v>
      </c>
      <c r="D5" s="96"/>
    </row>
    <row r="6" spans="1:15" ht="13.5" x14ac:dyDescent="0.2">
      <c r="B6" s="142" t="s">
        <v>56</v>
      </c>
      <c r="C6" s="180">
        <f>UKPRN</f>
        <v>10007150</v>
      </c>
      <c r="D6" s="32"/>
      <c r="G6" s="106"/>
      <c r="H6" s="106"/>
    </row>
    <row r="8" spans="1:15" ht="18.75" customHeight="1" thickBot="1" x14ac:dyDescent="0.2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2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2">
      <c r="B10" s="127" t="s">
        <v>122</v>
      </c>
      <c r="C10" s="128" t="s">
        <v>123</v>
      </c>
      <c r="D10" s="213">
        <v>2088000</v>
      </c>
      <c r="E10" s="213">
        <v>1618000</v>
      </c>
      <c r="F10" s="213">
        <v>1366000</v>
      </c>
      <c r="J10" s="165" t="s">
        <v>145</v>
      </c>
      <c r="K10" s="162"/>
      <c r="L10" s="162"/>
      <c r="M10" s="120"/>
    </row>
    <row r="11" spans="1:15" ht="13.5" customHeight="1" x14ac:dyDescent="0.2">
      <c r="B11" s="122"/>
      <c r="C11" s="129" t="s">
        <v>124</v>
      </c>
      <c r="D11" s="214">
        <v>4024000</v>
      </c>
      <c r="E11" s="214">
        <v>3562000</v>
      </c>
      <c r="F11" s="214">
        <v>3702000</v>
      </c>
      <c r="J11" s="165" t="s">
        <v>146</v>
      </c>
      <c r="K11" s="162"/>
      <c r="L11" s="162"/>
      <c r="M11" s="120"/>
    </row>
    <row r="12" spans="1:15" ht="13.5" customHeight="1" x14ac:dyDescent="0.2">
      <c r="B12" s="122"/>
      <c r="C12" s="129" t="s">
        <v>159</v>
      </c>
      <c r="D12" s="214">
        <v>1918000</v>
      </c>
      <c r="E12" s="214">
        <v>2163000</v>
      </c>
      <c r="F12" s="214">
        <v>1976000</v>
      </c>
      <c r="J12" s="165" t="s">
        <v>147</v>
      </c>
      <c r="K12" s="162"/>
      <c r="L12" s="162"/>
      <c r="M12" s="120"/>
    </row>
    <row r="13" spans="1:15" ht="13.5" x14ac:dyDescent="0.2">
      <c r="B13" s="122"/>
      <c r="C13" s="129" t="s">
        <v>126</v>
      </c>
      <c r="D13" s="214">
        <v>0</v>
      </c>
      <c r="E13" s="214">
        <v>277000</v>
      </c>
      <c r="F13" s="214">
        <v>855000</v>
      </c>
      <c r="J13" s="165" t="s">
        <v>148</v>
      </c>
      <c r="L13" s="102"/>
      <c r="M13" s="120"/>
    </row>
    <row r="14" spans="1:15" ht="15" customHeight="1" x14ac:dyDescent="0.2">
      <c r="B14" s="106"/>
      <c r="C14" s="129" t="s">
        <v>125</v>
      </c>
      <c r="D14" s="214">
        <v>146000</v>
      </c>
      <c r="E14" s="214">
        <v>64000</v>
      </c>
      <c r="F14" s="214">
        <v>84000</v>
      </c>
      <c r="J14" s="168" t="s">
        <v>149</v>
      </c>
      <c r="K14" s="162"/>
      <c r="L14" s="162"/>
      <c r="M14" s="120"/>
    </row>
    <row r="15" spans="1:15" ht="15.75" customHeight="1" x14ac:dyDescent="0.2">
      <c r="B15" s="59"/>
      <c r="C15" s="130" t="s">
        <v>127</v>
      </c>
      <c r="D15" s="215">
        <v>302000</v>
      </c>
      <c r="E15" s="215">
        <v>267000</v>
      </c>
      <c r="F15" s="215">
        <v>350000</v>
      </c>
      <c r="J15" s="166" t="s">
        <v>142</v>
      </c>
      <c r="K15" s="163"/>
      <c r="L15" s="163"/>
      <c r="M15" s="120"/>
    </row>
    <row r="16" spans="1:15" ht="15" customHeight="1" x14ac:dyDescent="0.2">
      <c r="A16" s="158"/>
      <c r="B16" s="123" t="s">
        <v>114</v>
      </c>
      <c r="C16" s="145" t="s">
        <v>169</v>
      </c>
      <c r="D16" s="181">
        <v>80000</v>
      </c>
      <c r="E16" s="212">
        <v>150000</v>
      </c>
      <c r="F16" s="212">
        <v>166000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2">
      <c r="B17" s="210" t="s">
        <v>128</v>
      </c>
      <c r="C17" s="146" t="s">
        <v>129</v>
      </c>
      <c r="D17" s="212">
        <v>1623000</v>
      </c>
      <c r="E17" s="212">
        <v>1682000</v>
      </c>
      <c r="F17" s="212">
        <v>1501000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2">
      <c r="A18" s="158"/>
      <c r="B18" s="158"/>
      <c r="C18" s="185" t="s">
        <v>162</v>
      </c>
      <c r="D18" s="211">
        <v>10181000</v>
      </c>
      <c r="E18" s="211">
        <v>9783000</v>
      </c>
      <c r="F18" s="211">
        <v>10000000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2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25">
      <c r="A20" s="296" t="s">
        <v>174</v>
      </c>
      <c r="B20" s="296"/>
      <c r="C20" s="296"/>
      <c r="D20" s="159"/>
      <c r="E20" s="160"/>
      <c r="F20" s="182">
        <f>Fund_Income</f>
        <v>99711000</v>
      </c>
      <c r="G20" s="4" t="s">
        <v>113</v>
      </c>
      <c r="H20" s="4"/>
      <c r="I20" s="100"/>
      <c r="K20" s="179" t="s">
        <v>144</v>
      </c>
      <c r="L20" s="183">
        <v>99711000</v>
      </c>
      <c r="N20" s="106"/>
      <c r="O20" s="106"/>
    </row>
    <row r="21" spans="1:15" ht="18.75" customHeight="1" x14ac:dyDescent="0.2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.25" thickBot="1" x14ac:dyDescent="0.2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2">
      <c r="A23" s="116" t="s">
        <v>119</v>
      </c>
      <c r="B23" s="116"/>
      <c r="C23" s="139"/>
      <c r="D23" s="140"/>
      <c r="E23" s="216"/>
      <c r="F23" s="20">
        <f>HEIF_MAIN</f>
        <v>1402298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2">
      <c r="C24" s="131" t="s">
        <v>166</v>
      </c>
      <c r="D24" s="132"/>
      <c r="E24" s="217">
        <f>HEIF_IND</f>
        <v>345393.59605911333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2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25">
      <c r="A26" s="78" t="s">
        <v>131</v>
      </c>
      <c r="B26" s="78"/>
      <c r="C26" s="125"/>
      <c r="D26" s="78"/>
      <c r="E26" s="182"/>
      <c r="F26" s="77">
        <f>HEIF_TOT</f>
        <v>1402298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2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2">
      <c r="B28" s="133" t="s">
        <v>132</v>
      </c>
    </row>
    <row r="29" spans="1:15" ht="30" customHeight="1" x14ac:dyDescent="0.2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2">
      <c r="B30" s="6" t="s">
        <v>171</v>
      </c>
    </row>
    <row r="31" spans="1:15" ht="27" customHeight="1" x14ac:dyDescent="0.2">
      <c r="B31" s="297" t="s">
        <v>197</v>
      </c>
      <c r="C31" s="297"/>
      <c r="D31" s="297"/>
      <c r="E31" s="297"/>
      <c r="F31" s="297"/>
    </row>
    <row r="32" spans="1:15" ht="15" customHeight="1" x14ac:dyDescent="0.2">
      <c r="B32" s="7" t="str">
        <f>IF((AND(($D$18&gt;0),(SUM($D$10:$D$17)=0))),$N$24," ")</f>
        <v xml:space="preserve"> </v>
      </c>
    </row>
    <row r="33" spans="2:8" ht="15" customHeight="1" x14ac:dyDescent="0.2">
      <c r="B33" s="7" t="str">
        <f>IF( (AND(($E$18&gt;0),(SUM($E$10:$E$17)=0))),$N$25,"")</f>
        <v/>
      </c>
    </row>
    <row r="34" spans="2:8" ht="15" customHeight="1" x14ac:dyDescent="0.2">
      <c r="B34" s="7" t="str">
        <f>IF( (AND(($F$18&gt;0),(SUM($F$10:$F$17)=0))),$N$26,"")</f>
        <v/>
      </c>
      <c r="G34" s="106"/>
      <c r="H34" s="106"/>
    </row>
    <row r="35" spans="2:8" ht="15" hidden="1" customHeight="1" x14ac:dyDescent="0.2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showGridLines="0" zoomScaleNormal="100" workbookViewId="0"/>
  </sheetViews>
  <sheetFormatPr defaultColWidth="9.140625" defaultRowHeight="15" customHeight="1" x14ac:dyDescent="0.2"/>
  <cols>
    <col min="1" max="1" width="12.28515625" style="6" bestFit="1" customWidth="1"/>
    <col min="2" max="2" width="37.42578125" style="6" customWidth="1"/>
    <col min="3" max="3" width="21.85546875" style="6" customWidth="1"/>
    <col min="4" max="4" width="14.140625" style="4" customWidth="1"/>
    <col min="5" max="5" width="13.28515625" style="6" customWidth="1"/>
    <col min="6" max="6" width="3.5703125" style="6" customWidth="1"/>
    <col min="7" max="7" width="17.42578125" style="6" customWidth="1"/>
    <col min="8" max="8" width="10.28515625" style="6" customWidth="1"/>
    <col min="9" max="9" width="72" style="6" customWidth="1"/>
    <col min="10" max="10" width="14.28515625" style="6" customWidth="1"/>
    <col min="11" max="11" width="33.5703125" style="6" bestFit="1" customWidth="1"/>
    <col min="12" max="12" width="15.140625" style="6" bestFit="1" customWidth="1"/>
    <col min="13" max="13" width="13.7109375" style="6" bestFit="1" customWidth="1"/>
    <col min="14" max="14" width="12.7109375" style="6" bestFit="1" customWidth="1"/>
    <col min="15" max="15" width="9" style="6" bestFit="1" customWidth="1"/>
    <col min="16" max="16" width="12.42578125" style="6" bestFit="1" customWidth="1"/>
    <col min="17" max="17" width="12.85546875" style="6" bestFit="1" customWidth="1"/>
    <col min="18" max="16384" width="9.140625" style="6"/>
  </cols>
  <sheetData>
    <row r="1" spans="1:14" ht="15" customHeight="1" x14ac:dyDescent="0.2">
      <c r="E1" s="106"/>
      <c r="J1" s="3"/>
    </row>
    <row r="2" spans="1:14" ht="15.75" customHeight="1" x14ac:dyDescent="0.2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25">
      <c r="B3" s="147"/>
      <c r="C3" s="147"/>
      <c r="D3" s="148"/>
      <c r="E3" s="147"/>
      <c r="F3" s="13"/>
      <c r="G3" s="13"/>
    </row>
    <row r="5" spans="1:14" ht="18.75" customHeight="1" thickBot="1" x14ac:dyDescent="0.2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2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2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2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2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2">
      <c r="E10" s="17"/>
      <c r="F10" s="17"/>
      <c r="G10" s="17"/>
      <c r="H10" s="100"/>
      <c r="I10" s="105"/>
      <c r="J10" s="3"/>
      <c r="K10" s="3"/>
    </row>
    <row r="11" spans="1:14" ht="15" customHeight="1" x14ac:dyDescent="0.2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2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2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2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2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2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2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2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2">
      <c r="E19" s="17"/>
      <c r="F19" s="17"/>
      <c r="G19" s="17"/>
      <c r="H19" s="100"/>
      <c r="I19" s="3"/>
      <c r="J19" s="3"/>
      <c r="K19" s="3"/>
    </row>
    <row r="20" spans="1:11" ht="15" customHeight="1" x14ac:dyDescent="0.2">
      <c r="E20" s="73"/>
      <c r="F20" s="17"/>
      <c r="G20" s="17"/>
      <c r="H20" s="100"/>
      <c r="I20" s="105"/>
    </row>
    <row r="21" spans="1:11" ht="15" customHeight="1" x14ac:dyDescent="0.2">
      <c r="E21" s="101"/>
      <c r="F21" s="101"/>
      <c r="G21" s="101"/>
      <c r="H21" s="100"/>
      <c r="I21" s="105"/>
    </row>
    <row r="22" spans="1:11" ht="15" hidden="1" customHeight="1" x14ac:dyDescent="0.2">
      <c r="E22" s="103"/>
      <c r="F22" s="103"/>
      <c r="G22" s="103"/>
      <c r="H22" s="100"/>
      <c r="I22" s="105"/>
    </row>
    <row r="23" spans="1:11" ht="15" customHeight="1" x14ac:dyDescent="0.2">
      <c r="E23" s="104"/>
      <c r="F23" s="104"/>
      <c r="G23" s="101"/>
      <c r="H23" s="100"/>
      <c r="I23" s="105"/>
    </row>
    <row r="24" spans="1:11" ht="15" customHeight="1" x14ac:dyDescent="0.2">
      <c r="E24" s="114"/>
      <c r="F24" s="100"/>
      <c r="G24" s="100"/>
      <c r="H24" s="100"/>
      <c r="I24" s="100"/>
    </row>
    <row r="25" spans="1:11" ht="15" customHeight="1" x14ac:dyDescent="0.2">
      <c r="B25" s="100"/>
      <c r="C25" s="100"/>
      <c r="D25" s="153"/>
      <c r="F25" s="105"/>
      <c r="G25" s="105"/>
      <c r="H25" s="100"/>
      <c r="I25" s="100"/>
    </row>
    <row r="31" spans="1:11" ht="15" customHeight="1" x14ac:dyDescent="0.2">
      <c r="C31" s="106"/>
    </row>
    <row r="32" spans="1:11" ht="15" customHeight="1" x14ac:dyDescent="0.2">
      <c r="C32" s="106"/>
      <c r="E32" s="105"/>
    </row>
    <row r="33" spans="3:3" ht="15" customHeight="1" x14ac:dyDescent="0.2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Matthew Jackson</cp:lastModifiedBy>
  <cp:lastPrinted>2018-04-27T06:55:25Z</cp:lastPrinted>
  <dcterms:created xsi:type="dcterms:W3CDTF">1998-01-04T14:28:05Z</dcterms:created>
  <dcterms:modified xsi:type="dcterms:W3CDTF">2019-07-17T09:55:24Z</dcterms:modified>
</cp:coreProperties>
</file>