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kri.sharepoint.com/sites/RE-Docs/ops/Finance, Funding and Assurance/Funding Round/FY 2021-22/Comms prep/"/>
    </mc:Choice>
  </mc:AlternateContent>
  <xr:revisionPtr revIDLastSave="393" documentId="8_{AD2A45F7-1055-4BC4-ACEB-EA126C281A4B}" xr6:coauthVersionLast="46" xr6:coauthVersionMax="47" xr10:uidLastSave="{8FE8C6A9-CA06-4A42-9341-A747E512ABC1}"/>
  <bookViews>
    <workbookView xWindow="-98" yWindow="10702" windowWidth="20715" windowHeight="13275" firstSheet="1" activeTab="1" xr2:uid="{00000000-000D-0000-FFFF-FFFF00000000}"/>
  </bookViews>
  <sheets>
    <sheet name="QR workings" sheetId="27" state="hidden" r:id="rId1"/>
    <sheet name="QR" sheetId="28" r:id="rId2"/>
    <sheet name="HEIF" sheetId="17" r:id="rId3"/>
    <sheet name="Sheet1" sheetId="20" state="hidden" r:id="rId4"/>
    <sheet name="HEIF - NPIF" sheetId="3" state="hidden" r:id="rId5"/>
    <sheet name="Additional QR" sheetId="24" r:id="rId6"/>
    <sheet name="Capital" sheetId="33" r:id="rId7"/>
    <sheet name="Museums Galleries Collections" sheetId="30" r:id="rId8"/>
    <sheet name="Non-recurrent summary" sheetId="5" r:id="rId9"/>
    <sheet name="Non-recurrent Nov" sheetId="31" r:id="rId10"/>
    <sheet name="Non-recurrent Dec" sheetId="32" r:id="rId11"/>
    <sheet name="Non-recurrent Jan" sheetId="34" r:id="rId12"/>
    <sheet name="Non-recurrent Feb" sheetId="35" r:id="rId13"/>
    <sheet name="QR check" sheetId="21" state="hidden" r:id="rId14"/>
    <sheet name="alloc summary" sheetId="19" state="hidden" r:id="rId15"/>
    <sheet name="Sheet1 (2)" sheetId="23" state="hidden" r:id="rId16"/>
  </sheets>
  <definedNames>
    <definedName name="_xlnm._FilterDatabase" localSheetId="2" hidden="1">HEIF!$A$11:$N$122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5" l="1"/>
  <c r="O23" i="5"/>
  <c r="O24" i="5"/>
  <c r="O20" i="5"/>
  <c r="B19" i="27" l="1"/>
  <c r="B13" i="27"/>
  <c r="O14" i="5" l="1"/>
  <c r="O15" i="5"/>
  <c r="O16" i="5"/>
  <c r="O17" i="5"/>
  <c r="O18" i="5"/>
  <c r="O19" i="5"/>
  <c r="O21" i="5"/>
  <c r="O13" i="5"/>
  <c r="O25" i="5" l="1"/>
  <c r="L23" i="23"/>
  <c r="L28" i="23" s="1"/>
  <c r="F5" i="23"/>
  <c r="F6" i="23"/>
  <c r="F8" i="23"/>
  <c r="F9" i="23"/>
  <c r="F10" i="23"/>
  <c r="F11" i="23"/>
  <c r="F12" i="23"/>
  <c r="F13" i="23"/>
  <c r="F14" i="23"/>
  <c r="C16" i="23"/>
  <c r="C28" i="23"/>
  <c r="G29" i="23"/>
  <c r="E7" i="23" s="1"/>
  <c r="F7" i="23" s="1"/>
  <c r="C39" i="23"/>
  <c r="D31" i="21"/>
  <c r="D33" i="21"/>
  <c r="C21" i="21"/>
  <c r="D35" i="21" s="1"/>
  <c r="C23" i="21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0" i="20"/>
  <c r="E101" i="20"/>
  <c r="E102" i="20"/>
  <c r="E103" i="20"/>
  <c r="E104" i="20"/>
  <c r="E105" i="20"/>
  <c r="E106" i="20"/>
  <c r="E107" i="20"/>
  <c r="E108" i="20"/>
  <c r="E109" i="20"/>
  <c r="E110" i="20"/>
  <c r="E111" i="20"/>
  <c r="E112" i="20"/>
  <c r="E113" i="20"/>
  <c r="D115" i="20"/>
  <c r="C115" i="20"/>
  <c r="C24" i="19"/>
  <c r="M11" i="19"/>
  <c r="N11" i="19" s="1"/>
  <c r="M7" i="19"/>
  <c r="N7" i="19" s="1"/>
  <c r="M16" i="19"/>
  <c r="N16" i="19" s="1"/>
  <c r="M6" i="19"/>
  <c r="N6" i="19" s="1"/>
  <c r="M9" i="19"/>
  <c r="N9" i="19" s="1"/>
  <c r="M10" i="19"/>
  <c r="N10" i="19" s="1"/>
  <c r="M12" i="19"/>
  <c r="N12" i="19" s="1"/>
  <c r="M13" i="19"/>
  <c r="N13" i="19" s="1"/>
  <c r="M14" i="19"/>
  <c r="N14" i="19" s="1"/>
  <c r="M15" i="19"/>
  <c r="N15" i="19" s="1"/>
  <c r="M17" i="19"/>
  <c r="N17" i="19" s="1"/>
  <c r="C19" i="19"/>
  <c r="F121" i="3"/>
  <c r="G121" i="3"/>
  <c r="H121" i="3"/>
  <c r="I121" i="3"/>
  <c r="J121" i="3"/>
  <c r="B6" i="27"/>
  <c r="K13" i="3"/>
  <c r="L13" i="3"/>
  <c r="M13" i="3"/>
  <c r="N13" i="3"/>
  <c r="O13" i="3"/>
  <c r="P13" i="3"/>
  <c r="Q13" i="3"/>
  <c r="R13" i="3"/>
  <c r="S13" i="3"/>
  <c r="T13" i="3"/>
  <c r="U13" i="3"/>
  <c r="V13" i="3"/>
  <c r="K14" i="3"/>
  <c r="L14" i="3"/>
  <c r="M14" i="3"/>
  <c r="N14" i="3"/>
  <c r="O14" i="3"/>
  <c r="P14" i="3"/>
  <c r="Q14" i="3"/>
  <c r="R14" i="3"/>
  <c r="S14" i="3"/>
  <c r="T14" i="3"/>
  <c r="U14" i="3"/>
  <c r="V14" i="3"/>
  <c r="K15" i="3"/>
  <c r="L15" i="3"/>
  <c r="M15" i="3"/>
  <c r="N15" i="3"/>
  <c r="O15" i="3"/>
  <c r="P15" i="3"/>
  <c r="Q15" i="3"/>
  <c r="R15" i="3"/>
  <c r="S15" i="3"/>
  <c r="T15" i="3"/>
  <c r="U15" i="3"/>
  <c r="V15" i="3"/>
  <c r="K16" i="3"/>
  <c r="L16" i="3"/>
  <c r="M16" i="3"/>
  <c r="N16" i="3"/>
  <c r="O16" i="3"/>
  <c r="P16" i="3"/>
  <c r="Q16" i="3"/>
  <c r="R16" i="3"/>
  <c r="S16" i="3"/>
  <c r="T16" i="3"/>
  <c r="U16" i="3"/>
  <c r="V16" i="3"/>
  <c r="K17" i="3"/>
  <c r="L17" i="3"/>
  <c r="M17" i="3"/>
  <c r="N17" i="3"/>
  <c r="O17" i="3"/>
  <c r="P17" i="3"/>
  <c r="Q17" i="3"/>
  <c r="R17" i="3"/>
  <c r="S17" i="3"/>
  <c r="T17" i="3"/>
  <c r="U17" i="3"/>
  <c r="V17" i="3"/>
  <c r="K18" i="3"/>
  <c r="L18" i="3"/>
  <c r="M18" i="3"/>
  <c r="N18" i="3"/>
  <c r="O18" i="3"/>
  <c r="P18" i="3"/>
  <c r="Q18" i="3"/>
  <c r="R18" i="3"/>
  <c r="S18" i="3"/>
  <c r="T18" i="3"/>
  <c r="U18" i="3"/>
  <c r="V18" i="3"/>
  <c r="K19" i="3"/>
  <c r="L19" i="3"/>
  <c r="M19" i="3"/>
  <c r="N19" i="3"/>
  <c r="O19" i="3"/>
  <c r="P19" i="3"/>
  <c r="Q19" i="3"/>
  <c r="R19" i="3"/>
  <c r="S19" i="3"/>
  <c r="T19" i="3"/>
  <c r="U19" i="3"/>
  <c r="V19" i="3"/>
  <c r="K20" i="3"/>
  <c r="L20" i="3"/>
  <c r="M20" i="3"/>
  <c r="N20" i="3"/>
  <c r="O20" i="3"/>
  <c r="P20" i="3"/>
  <c r="Q20" i="3"/>
  <c r="R20" i="3"/>
  <c r="S20" i="3"/>
  <c r="T20" i="3"/>
  <c r="U20" i="3"/>
  <c r="V20" i="3"/>
  <c r="K21" i="3"/>
  <c r="L21" i="3"/>
  <c r="M21" i="3"/>
  <c r="N21" i="3"/>
  <c r="O21" i="3"/>
  <c r="P21" i="3"/>
  <c r="Q21" i="3"/>
  <c r="R21" i="3"/>
  <c r="S21" i="3"/>
  <c r="T21" i="3"/>
  <c r="U21" i="3"/>
  <c r="V21" i="3"/>
  <c r="K22" i="3"/>
  <c r="L22" i="3"/>
  <c r="M22" i="3"/>
  <c r="N22" i="3"/>
  <c r="O22" i="3"/>
  <c r="P22" i="3"/>
  <c r="Q22" i="3"/>
  <c r="R22" i="3"/>
  <c r="S22" i="3"/>
  <c r="T22" i="3"/>
  <c r="U22" i="3"/>
  <c r="V22" i="3"/>
  <c r="K23" i="3"/>
  <c r="L23" i="3"/>
  <c r="M23" i="3"/>
  <c r="N23" i="3"/>
  <c r="O23" i="3"/>
  <c r="P23" i="3"/>
  <c r="Q23" i="3"/>
  <c r="R23" i="3"/>
  <c r="S23" i="3"/>
  <c r="T23" i="3"/>
  <c r="U23" i="3"/>
  <c r="V23" i="3"/>
  <c r="K24" i="3"/>
  <c r="L24" i="3"/>
  <c r="M24" i="3"/>
  <c r="N24" i="3"/>
  <c r="O24" i="3"/>
  <c r="P24" i="3"/>
  <c r="Q24" i="3"/>
  <c r="R24" i="3"/>
  <c r="S24" i="3"/>
  <c r="T24" i="3"/>
  <c r="U24" i="3"/>
  <c r="V24" i="3"/>
  <c r="K25" i="3"/>
  <c r="L25" i="3"/>
  <c r="M25" i="3"/>
  <c r="N25" i="3"/>
  <c r="O25" i="3"/>
  <c r="P25" i="3"/>
  <c r="Q25" i="3"/>
  <c r="R25" i="3"/>
  <c r="S25" i="3"/>
  <c r="T25" i="3"/>
  <c r="U25" i="3"/>
  <c r="V25" i="3"/>
  <c r="K26" i="3"/>
  <c r="L26" i="3"/>
  <c r="M26" i="3"/>
  <c r="N26" i="3"/>
  <c r="O26" i="3"/>
  <c r="P26" i="3"/>
  <c r="Q26" i="3"/>
  <c r="R26" i="3"/>
  <c r="S26" i="3"/>
  <c r="T26" i="3"/>
  <c r="U26" i="3"/>
  <c r="V26" i="3"/>
  <c r="K27" i="3"/>
  <c r="L27" i="3"/>
  <c r="M27" i="3"/>
  <c r="N27" i="3"/>
  <c r="O27" i="3"/>
  <c r="P27" i="3"/>
  <c r="Q27" i="3"/>
  <c r="R27" i="3"/>
  <c r="S27" i="3"/>
  <c r="T27" i="3"/>
  <c r="U27" i="3"/>
  <c r="V27" i="3"/>
  <c r="K28" i="3"/>
  <c r="L28" i="3"/>
  <c r="M28" i="3"/>
  <c r="N28" i="3"/>
  <c r="O28" i="3"/>
  <c r="P28" i="3"/>
  <c r="Q28" i="3"/>
  <c r="R28" i="3"/>
  <c r="S28" i="3"/>
  <c r="T28" i="3"/>
  <c r="U28" i="3"/>
  <c r="V28" i="3"/>
  <c r="K29" i="3"/>
  <c r="L29" i="3"/>
  <c r="M29" i="3"/>
  <c r="N29" i="3"/>
  <c r="O29" i="3"/>
  <c r="P29" i="3"/>
  <c r="Q29" i="3"/>
  <c r="R29" i="3"/>
  <c r="S29" i="3"/>
  <c r="T29" i="3"/>
  <c r="U29" i="3"/>
  <c r="V29" i="3"/>
  <c r="K30" i="3"/>
  <c r="L30" i="3"/>
  <c r="M30" i="3"/>
  <c r="N30" i="3"/>
  <c r="O30" i="3"/>
  <c r="P30" i="3"/>
  <c r="Q30" i="3"/>
  <c r="R30" i="3"/>
  <c r="S30" i="3"/>
  <c r="T30" i="3"/>
  <c r="U30" i="3"/>
  <c r="V30" i="3"/>
  <c r="K31" i="3"/>
  <c r="L31" i="3"/>
  <c r="M31" i="3"/>
  <c r="N31" i="3"/>
  <c r="O31" i="3"/>
  <c r="P31" i="3"/>
  <c r="Q31" i="3"/>
  <c r="R31" i="3"/>
  <c r="S31" i="3"/>
  <c r="T31" i="3"/>
  <c r="U31" i="3"/>
  <c r="V31" i="3"/>
  <c r="K32" i="3"/>
  <c r="L32" i="3"/>
  <c r="M32" i="3"/>
  <c r="N32" i="3"/>
  <c r="O32" i="3"/>
  <c r="P32" i="3"/>
  <c r="Q32" i="3"/>
  <c r="R32" i="3"/>
  <c r="S32" i="3"/>
  <c r="T32" i="3"/>
  <c r="U32" i="3"/>
  <c r="V32" i="3"/>
  <c r="K33" i="3"/>
  <c r="L33" i="3"/>
  <c r="M33" i="3"/>
  <c r="N33" i="3"/>
  <c r="O33" i="3"/>
  <c r="P33" i="3"/>
  <c r="Q33" i="3"/>
  <c r="R33" i="3"/>
  <c r="S33" i="3"/>
  <c r="T33" i="3"/>
  <c r="U33" i="3"/>
  <c r="V33" i="3"/>
  <c r="K34" i="3"/>
  <c r="L34" i="3"/>
  <c r="M34" i="3"/>
  <c r="N34" i="3"/>
  <c r="O34" i="3"/>
  <c r="P34" i="3"/>
  <c r="Q34" i="3"/>
  <c r="R34" i="3"/>
  <c r="S34" i="3"/>
  <c r="T34" i="3"/>
  <c r="U34" i="3"/>
  <c r="V34" i="3"/>
  <c r="K35" i="3"/>
  <c r="L35" i="3"/>
  <c r="M35" i="3"/>
  <c r="N35" i="3"/>
  <c r="O35" i="3"/>
  <c r="P35" i="3"/>
  <c r="Q35" i="3"/>
  <c r="R35" i="3"/>
  <c r="S35" i="3"/>
  <c r="T35" i="3"/>
  <c r="U35" i="3"/>
  <c r="V35" i="3"/>
  <c r="K36" i="3"/>
  <c r="L36" i="3"/>
  <c r="M36" i="3"/>
  <c r="N36" i="3"/>
  <c r="O36" i="3"/>
  <c r="P36" i="3"/>
  <c r="Q36" i="3"/>
  <c r="R36" i="3"/>
  <c r="S36" i="3"/>
  <c r="T36" i="3"/>
  <c r="U36" i="3"/>
  <c r="V36" i="3"/>
  <c r="K37" i="3"/>
  <c r="L37" i="3"/>
  <c r="M37" i="3"/>
  <c r="N37" i="3"/>
  <c r="O37" i="3"/>
  <c r="P37" i="3"/>
  <c r="Q37" i="3"/>
  <c r="R37" i="3"/>
  <c r="S37" i="3"/>
  <c r="T37" i="3"/>
  <c r="U37" i="3"/>
  <c r="V37" i="3"/>
  <c r="K38" i="3"/>
  <c r="L38" i="3"/>
  <c r="M38" i="3"/>
  <c r="N38" i="3"/>
  <c r="O38" i="3"/>
  <c r="P38" i="3"/>
  <c r="Q38" i="3"/>
  <c r="R38" i="3"/>
  <c r="S38" i="3"/>
  <c r="T38" i="3"/>
  <c r="U38" i="3"/>
  <c r="V38" i="3"/>
  <c r="K39" i="3"/>
  <c r="L39" i="3"/>
  <c r="M39" i="3"/>
  <c r="N39" i="3"/>
  <c r="O39" i="3"/>
  <c r="P39" i="3"/>
  <c r="Q39" i="3"/>
  <c r="R39" i="3"/>
  <c r="S39" i="3"/>
  <c r="T39" i="3"/>
  <c r="U39" i="3"/>
  <c r="V39" i="3"/>
  <c r="K40" i="3"/>
  <c r="L40" i="3"/>
  <c r="M40" i="3"/>
  <c r="N40" i="3"/>
  <c r="O40" i="3"/>
  <c r="P40" i="3"/>
  <c r="Q40" i="3"/>
  <c r="R40" i="3"/>
  <c r="S40" i="3"/>
  <c r="T40" i="3"/>
  <c r="U40" i="3"/>
  <c r="V40" i="3"/>
  <c r="K41" i="3"/>
  <c r="L41" i="3"/>
  <c r="M41" i="3"/>
  <c r="N41" i="3"/>
  <c r="O41" i="3"/>
  <c r="P41" i="3"/>
  <c r="Q41" i="3"/>
  <c r="R41" i="3"/>
  <c r="S41" i="3"/>
  <c r="T41" i="3"/>
  <c r="U41" i="3"/>
  <c r="V41" i="3"/>
  <c r="K42" i="3"/>
  <c r="L42" i="3"/>
  <c r="M42" i="3"/>
  <c r="N42" i="3"/>
  <c r="O42" i="3"/>
  <c r="P42" i="3"/>
  <c r="Q42" i="3"/>
  <c r="R42" i="3"/>
  <c r="S42" i="3"/>
  <c r="T42" i="3"/>
  <c r="U42" i="3"/>
  <c r="V42" i="3"/>
  <c r="K43" i="3"/>
  <c r="L43" i="3"/>
  <c r="M43" i="3"/>
  <c r="N43" i="3"/>
  <c r="O43" i="3"/>
  <c r="P43" i="3"/>
  <c r="Q43" i="3"/>
  <c r="R43" i="3"/>
  <c r="S43" i="3"/>
  <c r="T43" i="3"/>
  <c r="U43" i="3"/>
  <c r="V43" i="3"/>
  <c r="K44" i="3"/>
  <c r="L44" i="3"/>
  <c r="M44" i="3"/>
  <c r="N44" i="3"/>
  <c r="O44" i="3"/>
  <c r="P44" i="3"/>
  <c r="Q44" i="3"/>
  <c r="R44" i="3"/>
  <c r="S44" i="3"/>
  <c r="T44" i="3"/>
  <c r="U44" i="3"/>
  <c r="V44" i="3"/>
  <c r="K45" i="3"/>
  <c r="L45" i="3"/>
  <c r="M45" i="3"/>
  <c r="N45" i="3"/>
  <c r="O45" i="3"/>
  <c r="P45" i="3"/>
  <c r="Q45" i="3"/>
  <c r="R45" i="3"/>
  <c r="S45" i="3"/>
  <c r="T45" i="3"/>
  <c r="U45" i="3"/>
  <c r="V45" i="3"/>
  <c r="K46" i="3"/>
  <c r="L46" i="3"/>
  <c r="M46" i="3"/>
  <c r="N46" i="3"/>
  <c r="O46" i="3"/>
  <c r="P46" i="3"/>
  <c r="Q46" i="3"/>
  <c r="R46" i="3"/>
  <c r="S46" i="3"/>
  <c r="T46" i="3"/>
  <c r="U46" i="3"/>
  <c r="V46" i="3"/>
  <c r="K47" i="3"/>
  <c r="L47" i="3"/>
  <c r="M47" i="3"/>
  <c r="N47" i="3"/>
  <c r="O47" i="3"/>
  <c r="P47" i="3"/>
  <c r="Q47" i="3"/>
  <c r="R47" i="3"/>
  <c r="S47" i="3"/>
  <c r="T47" i="3"/>
  <c r="U47" i="3"/>
  <c r="V47" i="3"/>
  <c r="K48" i="3"/>
  <c r="L48" i="3"/>
  <c r="M48" i="3"/>
  <c r="N48" i="3"/>
  <c r="O48" i="3"/>
  <c r="P48" i="3"/>
  <c r="Q48" i="3"/>
  <c r="R48" i="3"/>
  <c r="S48" i="3"/>
  <c r="T48" i="3"/>
  <c r="U48" i="3"/>
  <c r="V48" i="3"/>
  <c r="K49" i="3"/>
  <c r="L49" i="3"/>
  <c r="M49" i="3"/>
  <c r="N49" i="3"/>
  <c r="O49" i="3"/>
  <c r="P49" i="3"/>
  <c r="Q49" i="3"/>
  <c r="R49" i="3"/>
  <c r="S49" i="3"/>
  <c r="T49" i="3"/>
  <c r="U49" i="3"/>
  <c r="V49" i="3"/>
  <c r="K50" i="3"/>
  <c r="L50" i="3"/>
  <c r="M50" i="3"/>
  <c r="N50" i="3"/>
  <c r="O50" i="3"/>
  <c r="P50" i="3"/>
  <c r="Q50" i="3"/>
  <c r="R50" i="3"/>
  <c r="S50" i="3"/>
  <c r="T50" i="3"/>
  <c r="U50" i="3"/>
  <c r="V50" i="3"/>
  <c r="K51" i="3"/>
  <c r="L51" i="3"/>
  <c r="M51" i="3"/>
  <c r="N51" i="3"/>
  <c r="O51" i="3"/>
  <c r="P51" i="3"/>
  <c r="Q51" i="3"/>
  <c r="R51" i="3"/>
  <c r="S51" i="3"/>
  <c r="T51" i="3"/>
  <c r="U51" i="3"/>
  <c r="V51" i="3"/>
  <c r="K52" i="3"/>
  <c r="L52" i="3"/>
  <c r="M52" i="3"/>
  <c r="N52" i="3"/>
  <c r="O52" i="3"/>
  <c r="P52" i="3"/>
  <c r="Q52" i="3"/>
  <c r="R52" i="3"/>
  <c r="S52" i="3"/>
  <c r="T52" i="3"/>
  <c r="U52" i="3"/>
  <c r="V52" i="3"/>
  <c r="K53" i="3"/>
  <c r="L53" i="3"/>
  <c r="M53" i="3"/>
  <c r="N53" i="3"/>
  <c r="O53" i="3"/>
  <c r="P53" i="3"/>
  <c r="Q53" i="3"/>
  <c r="R53" i="3"/>
  <c r="S53" i="3"/>
  <c r="T53" i="3"/>
  <c r="U53" i="3"/>
  <c r="V53" i="3"/>
  <c r="K54" i="3"/>
  <c r="L54" i="3"/>
  <c r="M54" i="3"/>
  <c r="N54" i="3"/>
  <c r="O54" i="3"/>
  <c r="P54" i="3"/>
  <c r="Q54" i="3"/>
  <c r="R54" i="3"/>
  <c r="S54" i="3"/>
  <c r="T54" i="3"/>
  <c r="U54" i="3"/>
  <c r="V54" i="3"/>
  <c r="K55" i="3"/>
  <c r="L55" i="3"/>
  <c r="M55" i="3"/>
  <c r="N55" i="3"/>
  <c r="O55" i="3"/>
  <c r="P55" i="3"/>
  <c r="Q55" i="3"/>
  <c r="R55" i="3"/>
  <c r="S55" i="3"/>
  <c r="T55" i="3"/>
  <c r="U55" i="3"/>
  <c r="V55" i="3"/>
  <c r="K56" i="3"/>
  <c r="L56" i="3"/>
  <c r="M56" i="3"/>
  <c r="N56" i="3"/>
  <c r="O56" i="3"/>
  <c r="P56" i="3"/>
  <c r="Q56" i="3"/>
  <c r="R56" i="3"/>
  <c r="S56" i="3"/>
  <c r="T56" i="3"/>
  <c r="U56" i="3"/>
  <c r="V56" i="3"/>
  <c r="K57" i="3"/>
  <c r="L57" i="3"/>
  <c r="M57" i="3"/>
  <c r="N57" i="3"/>
  <c r="O57" i="3"/>
  <c r="P57" i="3"/>
  <c r="Q57" i="3"/>
  <c r="R57" i="3"/>
  <c r="S57" i="3"/>
  <c r="T57" i="3"/>
  <c r="U57" i="3"/>
  <c r="V57" i="3"/>
  <c r="K58" i="3"/>
  <c r="L58" i="3"/>
  <c r="M58" i="3"/>
  <c r="N58" i="3"/>
  <c r="O58" i="3"/>
  <c r="P58" i="3"/>
  <c r="Q58" i="3"/>
  <c r="R58" i="3"/>
  <c r="S58" i="3"/>
  <c r="T58" i="3"/>
  <c r="U58" i="3"/>
  <c r="V58" i="3"/>
  <c r="K59" i="3"/>
  <c r="L59" i="3"/>
  <c r="M59" i="3"/>
  <c r="N59" i="3"/>
  <c r="O59" i="3"/>
  <c r="P59" i="3"/>
  <c r="Q59" i="3"/>
  <c r="R59" i="3"/>
  <c r="S59" i="3"/>
  <c r="T59" i="3"/>
  <c r="U59" i="3"/>
  <c r="V59" i="3"/>
  <c r="K60" i="3"/>
  <c r="L60" i="3"/>
  <c r="M60" i="3"/>
  <c r="N60" i="3"/>
  <c r="O60" i="3"/>
  <c r="P60" i="3"/>
  <c r="Q60" i="3"/>
  <c r="R60" i="3"/>
  <c r="S60" i="3"/>
  <c r="T60" i="3"/>
  <c r="U60" i="3"/>
  <c r="V60" i="3"/>
  <c r="K61" i="3"/>
  <c r="L61" i="3"/>
  <c r="M61" i="3"/>
  <c r="N61" i="3"/>
  <c r="O61" i="3"/>
  <c r="P61" i="3"/>
  <c r="Q61" i="3"/>
  <c r="R61" i="3"/>
  <c r="S61" i="3"/>
  <c r="T61" i="3"/>
  <c r="U61" i="3"/>
  <c r="V61" i="3"/>
  <c r="K62" i="3"/>
  <c r="L62" i="3"/>
  <c r="M62" i="3"/>
  <c r="N62" i="3"/>
  <c r="O62" i="3"/>
  <c r="P62" i="3"/>
  <c r="Q62" i="3"/>
  <c r="R62" i="3"/>
  <c r="S62" i="3"/>
  <c r="T62" i="3"/>
  <c r="U62" i="3"/>
  <c r="V62" i="3"/>
  <c r="K63" i="3"/>
  <c r="L63" i="3"/>
  <c r="M63" i="3"/>
  <c r="N63" i="3"/>
  <c r="O63" i="3"/>
  <c r="P63" i="3"/>
  <c r="Q63" i="3"/>
  <c r="R63" i="3"/>
  <c r="S63" i="3"/>
  <c r="T63" i="3"/>
  <c r="U63" i="3"/>
  <c r="V63" i="3"/>
  <c r="K64" i="3"/>
  <c r="L64" i="3"/>
  <c r="M64" i="3"/>
  <c r="N64" i="3"/>
  <c r="O64" i="3"/>
  <c r="P64" i="3"/>
  <c r="Q64" i="3"/>
  <c r="R64" i="3"/>
  <c r="S64" i="3"/>
  <c r="T64" i="3"/>
  <c r="U64" i="3"/>
  <c r="V64" i="3"/>
  <c r="K65" i="3"/>
  <c r="L65" i="3"/>
  <c r="M65" i="3"/>
  <c r="N65" i="3"/>
  <c r="O65" i="3"/>
  <c r="P65" i="3"/>
  <c r="Q65" i="3"/>
  <c r="R65" i="3"/>
  <c r="S65" i="3"/>
  <c r="T65" i="3"/>
  <c r="U65" i="3"/>
  <c r="V65" i="3"/>
  <c r="K66" i="3"/>
  <c r="L66" i="3"/>
  <c r="M66" i="3"/>
  <c r="N66" i="3"/>
  <c r="O66" i="3"/>
  <c r="P66" i="3"/>
  <c r="Q66" i="3"/>
  <c r="R66" i="3"/>
  <c r="S66" i="3"/>
  <c r="T66" i="3"/>
  <c r="U66" i="3"/>
  <c r="V66" i="3"/>
  <c r="K67" i="3"/>
  <c r="L67" i="3"/>
  <c r="M67" i="3"/>
  <c r="N67" i="3"/>
  <c r="O67" i="3"/>
  <c r="P67" i="3"/>
  <c r="Q67" i="3"/>
  <c r="R67" i="3"/>
  <c r="S67" i="3"/>
  <c r="T67" i="3"/>
  <c r="U67" i="3"/>
  <c r="V67" i="3"/>
  <c r="K68" i="3"/>
  <c r="L68" i="3"/>
  <c r="M68" i="3"/>
  <c r="N68" i="3"/>
  <c r="O68" i="3"/>
  <c r="P68" i="3"/>
  <c r="Q68" i="3"/>
  <c r="R68" i="3"/>
  <c r="S68" i="3"/>
  <c r="T68" i="3"/>
  <c r="U68" i="3"/>
  <c r="V68" i="3"/>
  <c r="K69" i="3"/>
  <c r="L69" i="3"/>
  <c r="M69" i="3"/>
  <c r="N69" i="3"/>
  <c r="O69" i="3"/>
  <c r="P69" i="3"/>
  <c r="Q69" i="3"/>
  <c r="R69" i="3"/>
  <c r="S69" i="3"/>
  <c r="T69" i="3"/>
  <c r="U69" i="3"/>
  <c r="V69" i="3"/>
  <c r="K70" i="3"/>
  <c r="L70" i="3"/>
  <c r="M70" i="3"/>
  <c r="N70" i="3"/>
  <c r="O70" i="3"/>
  <c r="P70" i="3"/>
  <c r="Q70" i="3"/>
  <c r="R70" i="3"/>
  <c r="S70" i="3"/>
  <c r="T70" i="3"/>
  <c r="U70" i="3"/>
  <c r="V70" i="3"/>
  <c r="K71" i="3"/>
  <c r="L71" i="3"/>
  <c r="M71" i="3"/>
  <c r="N71" i="3"/>
  <c r="O71" i="3"/>
  <c r="P71" i="3"/>
  <c r="Q71" i="3"/>
  <c r="R71" i="3"/>
  <c r="S71" i="3"/>
  <c r="T71" i="3"/>
  <c r="U71" i="3"/>
  <c r="V71" i="3"/>
  <c r="K72" i="3"/>
  <c r="L72" i="3"/>
  <c r="M72" i="3"/>
  <c r="N72" i="3"/>
  <c r="O72" i="3"/>
  <c r="P72" i="3"/>
  <c r="Q72" i="3"/>
  <c r="R72" i="3"/>
  <c r="S72" i="3"/>
  <c r="T72" i="3"/>
  <c r="U72" i="3"/>
  <c r="V72" i="3"/>
  <c r="K73" i="3"/>
  <c r="L73" i="3"/>
  <c r="M73" i="3"/>
  <c r="N73" i="3"/>
  <c r="O73" i="3"/>
  <c r="P73" i="3"/>
  <c r="Q73" i="3"/>
  <c r="R73" i="3"/>
  <c r="S73" i="3"/>
  <c r="T73" i="3"/>
  <c r="U73" i="3"/>
  <c r="V73" i="3"/>
  <c r="K74" i="3"/>
  <c r="L74" i="3"/>
  <c r="M74" i="3"/>
  <c r="N74" i="3"/>
  <c r="O74" i="3"/>
  <c r="P74" i="3"/>
  <c r="Q74" i="3"/>
  <c r="R74" i="3"/>
  <c r="S74" i="3"/>
  <c r="T74" i="3"/>
  <c r="U74" i="3"/>
  <c r="V74" i="3"/>
  <c r="K75" i="3"/>
  <c r="L75" i="3"/>
  <c r="M75" i="3"/>
  <c r="N75" i="3"/>
  <c r="O75" i="3"/>
  <c r="P75" i="3"/>
  <c r="Q75" i="3"/>
  <c r="R75" i="3"/>
  <c r="S75" i="3"/>
  <c r="T75" i="3"/>
  <c r="U75" i="3"/>
  <c r="V75" i="3"/>
  <c r="K76" i="3"/>
  <c r="L76" i="3"/>
  <c r="M76" i="3"/>
  <c r="N76" i="3"/>
  <c r="O76" i="3"/>
  <c r="P76" i="3"/>
  <c r="Q76" i="3"/>
  <c r="R76" i="3"/>
  <c r="S76" i="3"/>
  <c r="T76" i="3"/>
  <c r="U76" i="3"/>
  <c r="V76" i="3"/>
  <c r="K77" i="3"/>
  <c r="L77" i="3"/>
  <c r="M77" i="3"/>
  <c r="N77" i="3"/>
  <c r="O77" i="3"/>
  <c r="P77" i="3"/>
  <c r="Q77" i="3"/>
  <c r="R77" i="3"/>
  <c r="S77" i="3"/>
  <c r="T77" i="3"/>
  <c r="U77" i="3"/>
  <c r="V77" i="3"/>
  <c r="K78" i="3"/>
  <c r="L78" i="3"/>
  <c r="M78" i="3"/>
  <c r="N78" i="3"/>
  <c r="O78" i="3"/>
  <c r="P78" i="3"/>
  <c r="Q78" i="3"/>
  <c r="R78" i="3"/>
  <c r="S78" i="3"/>
  <c r="T78" i="3"/>
  <c r="U78" i="3"/>
  <c r="V78" i="3"/>
  <c r="K79" i="3"/>
  <c r="L79" i="3"/>
  <c r="M79" i="3"/>
  <c r="N79" i="3"/>
  <c r="O79" i="3"/>
  <c r="P79" i="3"/>
  <c r="Q79" i="3"/>
  <c r="R79" i="3"/>
  <c r="S79" i="3"/>
  <c r="T79" i="3"/>
  <c r="U79" i="3"/>
  <c r="V79" i="3"/>
  <c r="K80" i="3"/>
  <c r="L80" i="3"/>
  <c r="M80" i="3"/>
  <c r="N80" i="3"/>
  <c r="O80" i="3"/>
  <c r="P80" i="3"/>
  <c r="Q80" i="3"/>
  <c r="R80" i="3"/>
  <c r="S80" i="3"/>
  <c r="T80" i="3"/>
  <c r="U80" i="3"/>
  <c r="V80" i="3"/>
  <c r="K81" i="3"/>
  <c r="L81" i="3"/>
  <c r="M81" i="3"/>
  <c r="N81" i="3"/>
  <c r="O81" i="3"/>
  <c r="P81" i="3"/>
  <c r="Q81" i="3"/>
  <c r="R81" i="3"/>
  <c r="S81" i="3"/>
  <c r="T81" i="3"/>
  <c r="U81" i="3"/>
  <c r="V81" i="3"/>
  <c r="K82" i="3"/>
  <c r="L82" i="3"/>
  <c r="M82" i="3"/>
  <c r="N82" i="3"/>
  <c r="O82" i="3"/>
  <c r="P82" i="3"/>
  <c r="Q82" i="3"/>
  <c r="R82" i="3"/>
  <c r="S82" i="3"/>
  <c r="T82" i="3"/>
  <c r="U82" i="3"/>
  <c r="V82" i="3"/>
  <c r="K83" i="3"/>
  <c r="L83" i="3"/>
  <c r="M83" i="3"/>
  <c r="N83" i="3"/>
  <c r="O83" i="3"/>
  <c r="P83" i="3"/>
  <c r="Q83" i="3"/>
  <c r="R83" i="3"/>
  <c r="S83" i="3"/>
  <c r="T83" i="3"/>
  <c r="U83" i="3"/>
  <c r="V83" i="3"/>
  <c r="K84" i="3"/>
  <c r="L84" i="3"/>
  <c r="M84" i="3"/>
  <c r="N84" i="3"/>
  <c r="O84" i="3"/>
  <c r="P84" i="3"/>
  <c r="Q84" i="3"/>
  <c r="R84" i="3"/>
  <c r="S84" i="3"/>
  <c r="T84" i="3"/>
  <c r="U84" i="3"/>
  <c r="V84" i="3"/>
  <c r="K85" i="3"/>
  <c r="L85" i="3"/>
  <c r="M85" i="3"/>
  <c r="N85" i="3"/>
  <c r="O85" i="3"/>
  <c r="P85" i="3"/>
  <c r="Q85" i="3"/>
  <c r="R85" i="3"/>
  <c r="S85" i="3"/>
  <c r="T85" i="3"/>
  <c r="U85" i="3"/>
  <c r="V85" i="3"/>
  <c r="K86" i="3"/>
  <c r="L86" i="3"/>
  <c r="M86" i="3"/>
  <c r="N86" i="3"/>
  <c r="O86" i="3"/>
  <c r="P86" i="3"/>
  <c r="Q86" i="3"/>
  <c r="R86" i="3"/>
  <c r="S86" i="3"/>
  <c r="T86" i="3"/>
  <c r="U86" i="3"/>
  <c r="V86" i="3"/>
  <c r="K87" i="3"/>
  <c r="L87" i="3"/>
  <c r="M87" i="3"/>
  <c r="N87" i="3"/>
  <c r="O87" i="3"/>
  <c r="P87" i="3"/>
  <c r="Q87" i="3"/>
  <c r="R87" i="3"/>
  <c r="S87" i="3"/>
  <c r="T87" i="3"/>
  <c r="U87" i="3"/>
  <c r="V87" i="3"/>
  <c r="K88" i="3"/>
  <c r="L88" i="3"/>
  <c r="M88" i="3"/>
  <c r="N88" i="3"/>
  <c r="O88" i="3"/>
  <c r="P88" i="3"/>
  <c r="Q88" i="3"/>
  <c r="R88" i="3"/>
  <c r="S88" i="3"/>
  <c r="T88" i="3"/>
  <c r="U88" i="3"/>
  <c r="V88" i="3"/>
  <c r="K89" i="3"/>
  <c r="L89" i="3"/>
  <c r="M89" i="3"/>
  <c r="N89" i="3"/>
  <c r="O89" i="3"/>
  <c r="P89" i="3"/>
  <c r="Q89" i="3"/>
  <c r="R89" i="3"/>
  <c r="S89" i="3"/>
  <c r="T89" i="3"/>
  <c r="U89" i="3"/>
  <c r="V89" i="3"/>
  <c r="K90" i="3"/>
  <c r="L90" i="3"/>
  <c r="M90" i="3"/>
  <c r="N90" i="3"/>
  <c r="O90" i="3"/>
  <c r="P90" i="3"/>
  <c r="Q90" i="3"/>
  <c r="R90" i="3"/>
  <c r="S90" i="3"/>
  <c r="T90" i="3"/>
  <c r="U90" i="3"/>
  <c r="V90" i="3"/>
  <c r="K91" i="3"/>
  <c r="L91" i="3"/>
  <c r="M91" i="3"/>
  <c r="N91" i="3"/>
  <c r="O91" i="3"/>
  <c r="P91" i="3"/>
  <c r="Q91" i="3"/>
  <c r="R91" i="3"/>
  <c r="S91" i="3"/>
  <c r="T91" i="3"/>
  <c r="U91" i="3"/>
  <c r="V91" i="3"/>
  <c r="K92" i="3"/>
  <c r="L92" i="3"/>
  <c r="M92" i="3"/>
  <c r="N92" i="3"/>
  <c r="O92" i="3"/>
  <c r="P92" i="3"/>
  <c r="Q92" i="3"/>
  <c r="R92" i="3"/>
  <c r="S92" i="3"/>
  <c r="T92" i="3"/>
  <c r="U92" i="3"/>
  <c r="V92" i="3"/>
  <c r="K93" i="3"/>
  <c r="L93" i="3"/>
  <c r="M93" i="3"/>
  <c r="N93" i="3"/>
  <c r="O93" i="3"/>
  <c r="P93" i="3"/>
  <c r="Q93" i="3"/>
  <c r="R93" i="3"/>
  <c r="S93" i="3"/>
  <c r="T93" i="3"/>
  <c r="U93" i="3"/>
  <c r="V93" i="3"/>
  <c r="K94" i="3"/>
  <c r="L94" i="3"/>
  <c r="M94" i="3"/>
  <c r="N94" i="3"/>
  <c r="O94" i="3"/>
  <c r="P94" i="3"/>
  <c r="Q94" i="3"/>
  <c r="R94" i="3"/>
  <c r="S94" i="3"/>
  <c r="T94" i="3"/>
  <c r="U94" i="3"/>
  <c r="V94" i="3"/>
  <c r="K95" i="3"/>
  <c r="L95" i="3"/>
  <c r="M95" i="3"/>
  <c r="N95" i="3"/>
  <c r="O95" i="3"/>
  <c r="P95" i="3"/>
  <c r="Q95" i="3"/>
  <c r="R95" i="3"/>
  <c r="S95" i="3"/>
  <c r="T95" i="3"/>
  <c r="U95" i="3"/>
  <c r="V95" i="3"/>
  <c r="K96" i="3"/>
  <c r="L96" i="3"/>
  <c r="M96" i="3"/>
  <c r="N96" i="3"/>
  <c r="O96" i="3"/>
  <c r="P96" i="3"/>
  <c r="Q96" i="3"/>
  <c r="R96" i="3"/>
  <c r="S96" i="3"/>
  <c r="T96" i="3"/>
  <c r="U96" i="3"/>
  <c r="V96" i="3"/>
  <c r="K97" i="3"/>
  <c r="L97" i="3"/>
  <c r="M97" i="3"/>
  <c r="N97" i="3"/>
  <c r="O97" i="3"/>
  <c r="P97" i="3"/>
  <c r="Q97" i="3"/>
  <c r="R97" i="3"/>
  <c r="S97" i="3"/>
  <c r="T97" i="3"/>
  <c r="U97" i="3"/>
  <c r="V97" i="3"/>
  <c r="K98" i="3"/>
  <c r="L98" i="3"/>
  <c r="M98" i="3"/>
  <c r="N98" i="3"/>
  <c r="O98" i="3"/>
  <c r="P98" i="3"/>
  <c r="Q98" i="3"/>
  <c r="R98" i="3"/>
  <c r="S98" i="3"/>
  <c r="T98" i="3"/>
  <c r="U98" i="3"/>
  <c r="V98" i="3"/>
  <c r="K99" i="3"/>
  <c r="L99" i="3"/>
  <c r="M99" i="3"/>
  <c r="N99" i="3"/>
  <c r="O99" i="3"/>
  <c r="P99" i="3"/>
  <c r="Q99" i="3"/>
  <c r="R99" i="3"/>
  <c r="S99" i="3"/>
  <c r="T99" i="3"/>
  <c r="U99" i="3"/>
  <c r="V99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L12" i="3"/>
  <c r="M12" i="3"/>
  <c r="N12" i="3"/>
  <c r="O12" i="3"/>
  <c r="P12" i="3"/>
  <c r="Q12" i="3"/>
  <c r="R12" i="3"/>
  <c r="S12" i="3"/>
  <c r="T12" i="3"/>
  <c r="U12" i="3"/>
  <c r="V12" i="3"/>
  <c r="K12" i="3"/>
  <c r="V9" i="3"/>
  <c r="U9" i="3"/>
  <c r="T9" i="3"/>
  <c r="S9" i="3"/>
  <c r="R9" i="3"/>
  <c r="Q9" i="3"/>
  <c r="P9" i="3"/>
  <c r="O9" i="3"/>
  <c r="N9" i="3"/>
  <c r="M9" i="3"/>
  <c r="L9" i="3"/>
  <c r="K9" i="3"/>
  <c r="Y8" i="3"/>
  <c r="W8" i="3"/>
  <c r="Y7" i="3"/>
  <c r="W7" i="3"/>
  <c r="Y6" i="3"/>
  <c r="Y5" i="3"/>
  <c r="W6" i="3"/>
  <c r="W5" i="3"/>
  <c r="Y120" i="3"/>
  <c r="W120" i="3"/>
  <c r="B4" i="27"/>
  <c r="C25" i="21" l="1"/>
  <c r="K121" i="3"/>
  <c r="T121" i="3"/>
  <c r="L121" i="3"/>
  <c r="P10" i="3"/>
  <c r="K10" i="3"/>
  <c r="P121" i="3"/>
  <c r="O121" i="3"/>
  <c r="O10" i="3"/>
  <c r="L10" i="3"/>
  <c r="T10" i="3"/>
  <c r="Y117" i="3"/>
  <c r="W112" i="3"/>
  <c r="W110" i="3"/>
  <c r="Y109" i="3"/>
  <c r="Y108" i="3"/>
  <c r="Y99" i="3"/>
  <c r="Y98" i="3"/>
  <c r="W94" i="3"/>
  <c r="Y93" i="3"/>
  <c r="Y90" i="3"/>
  <c r="Y89" i="3"/>
  <c r="Y87" i="3"/>
  <c r="Y82" i="3"/>
  <c r="Y80" i="3"/>
  <c r="Y79" i="3"/>
  <c r="W78" i="3"/>
  <c r="Y77" i="3"/>
  <c r="Y73" i="3"/>
  <c r="W72" i="3"/>
  <c r="Y69" i="3"/>
  <c r="W68" i="3"/>
  <c r="W66" i="3"/>
  <c r="Y61" i="3"/>
  <c r="W56" i="3"/>
  <c r="Y55" i="3"/>
  <c r="W54" i="3"/>
  <c r="Y44" i="3"/>
  <c r="Y43" i="3"/>
  <c r="W42" i="3"/>
  <c r="Y40" i="3"/>
  <c r="Y37" i="3"/>
  <c r="Y29" i="3"/>
  <c r="W26" i="3"/>
  <c r="Y24" i="3"/>
  <c r="Y21" i="3"/>
  <c r="Y17" i="3"/>
  <c r="D37" i="21"/>
  <c r="D45" i="21" s="1"/>
  <c r="D47" i="21" s="1"/>
  <c r="E115" i="20"/>
  <c r="Y105" i="3"/>
  <c r="W105" i="3"/>
  <c r="W103" i="3"/>
  <c r="Y103" i="3"/>
  <c r="W96" i="3"/>
  <c r="Y96" i="3"/>
  <c r="W83" i="3"/>
  <c r="Y83" i="3"/>
  <c r="W67" i="3"/>
  <c r="Y67" i="3"/>
  <c r="W65" i="3"/>
  <c r="Y65" i="3"/>
  <c r="Y63" i="3"/>
  <c r="W63" i="3"/>
  <c r="Y50" i="3"/>
  <c r="W50" i="3"/>
  <c r="Y48" i="3"/>
  <c r="W48" i="3"/>
  <c r="W47" i="3"/>
  <c r="W27" i="3"/>
  <c r="Y27" i="3"/>
  <c r="W25" i="3"/>
  <c r="W23" i="3"/>
  <c r="W113" i="3"/>
  <c r="W107" i="3"/>
  <c r="W100" i="3"/>
  <c r="Y100" i="3"/>
  <c r="W91" i="3"/>
  <c r="W85" i="3"/>
  <c r="Y85" i="3"/>
  <c r="W64" i="3"/>
  <c r="Y64" i="3"/>
  <c r="W53" i="3"/>
  <c r="W19" i="3"/>
  <c r="U121" i="3"/>
  <c r="Y25" i="3"/>
  <c r="W109" i="3"/>
  <c r="C31" i="23"/>
  <c r="C35" i="23" s="1"/>
  <c r="C41" i="23" s="1"/>
  <c r="E4" i="23"/>
  <c r="F4" i="23" s="1"/>
  <c r="S10" i="3"/>
  <c r="S121" i="3"/>
  <c r="V121" i="3"/>
  <c r="Y56" i="3"/>
  <c r="W17" i="3"/>
  <c r="W24" i="3"/>
  <c r="W37" i="3"/>
  <c r="Y91" i="3"/>
  <c r="Y53" i="3"/>
  <c r="W90" i="3"/>
  <c r="Y78" i="3"/>
  <c r="W98" i="3"/>
  <c r="W99" i="3"/>
  <c r="W21" i="3"/>
  <c r="Y54" i="3"/>
  <c r="Y94" i="3"/>
  <c r="Y9" i="3"/>
  <c r="W9" i="3"/>
  <c r="V10" i="3"/>
  <c r="W118" i="3"/>
  <c r="Y118" i="3"/>
  <c r="W116" i="3"/>
  <c r="Y116" i="3"/>
  <c r="W104" i="3"/>
  <c r="Y104" i="3"/>
  <c r="W93" i="3"/>
  <c r="W76" i="3"/>
  <c r="Y76" i="3"/>
  <c r="W75" i="3"/>
  <c r="Y75" i="3"/>
  <c r="W70" i="3"/>
  <c r="Y70" i="3"/>
  <c r="W60" i="3"/>
  <c r="Y60" i="3"/>
  <c r="Y52" i="3"/>
  <c r="W52" i="3"/>
  <c r="W46" i="3"/>
  <c r="Y46" i="3"/>
  <c r="Y39" i="3"/>
  <c r="W39" i="3"/>
  <c r="Y34" i="3"/>
  <c r="W34" i="3"/>
  <c r="Y30" i="3"/>
  <c r="W30" i="3"/>
  <c r="W18" i="3"/>
  <c r="Y18" i="3"/>
  <c r="W14" i="3"/>
  <c r="Q121" i="3"/>
  <c r="W117" i="3"/>
  <c r="Y110" i="3"/>
  <c r="W80" i="3"/>
  <c r="W61" i="3"/>
  <c r="W29" i="3"/>
  <c r="W69" i="3"/>
  <c r="W108" i="3"/>
  <c r="W55" i="3"/>
  <c r="Y68" i="3"/>
  <c r="Y115" i="3"/>
  <c r="W115" i="3"/>
  <c r="W106" i="3"/>
  <c r="Y106" i="3"/>
  <c r="Y101" i="3"/>
  <c r="W101" i="3"/>
  <c r="W97" i="3"/>
  <c r="Y97" i="3"/>
  <c r="W95" i="3"/>
  <c r="Y95" i="3"/>
  <c r="Y92" i="3"/>
  <c r="W92" i="3"/>
  <c r="Y86" i="3"/>
  <c r="W86" i="3"/>
  <c r="Y59" i="3"/>
  <c r="W59" i="3"/>
  <c r="Y57" i="3"/>
  <c r="W57" i="3"/>
  <c r="Y51" i="3"/>
  <c r="W51" i="3"/>
  <c r="W45" i="3"/>
  <c r="Y45" i="3"/>
  <c r="Y36" i="3"/>
  <c r="W36" i="3"/>
  <c r="W31" i="3"/>
  <c r="Y31" i="3"/>
  <c r="W28" i="3"/>
  <c r="Y28" i="3"/>
  <c r="W22" i="3"/>
  <c r="Y22" i="3"/>
  <c r="W16" i="3"/>
  <c r="Y16" i="3"/>
  <c r="Y15" i="3"/>
  <c r="W15" i="3"/>
  <c r="W13" i="3"/>
  <c r="M121" i="3"/>
  <c r="Y13" i="3"/>
  <c r="M10" i="3"/>
  <c r="W44" i="3"/>
  <c r="Y107" i="3"/>
  <c r="Y14" i="3"/>
  <c r="Y72" i="3"/>
  <c r="Y112" i="3"/>
  <c r="Y19" i="3"/>
  <c r="W12" i="3"/>
  <c r="R10" i="3"/>
  <c r="Y12" i="3"/>
  <c r="R121" i="3"/>
  <c r="Y119" i="3"/>
  <c r="W119" i="3"/>
  <c r="Y114" i="3"/>
  <c r="W114" i="3"/>
  <c r="Y111" i="3"/>
  <c r="W111" i="3"/>
  <c r="W102" i="3"/>
  <c r="Y102" i="3"/>
  <c r="W84" i="3"/>
  <c r="Y84" i="3"/>
  <c r="W81" i="3"/>
  <c r="Y81" i="3"/>
  <c r="Y71" i="3"/>
  <c r="W71" i="3"/>
  <c r="W62" i="3"/>
  <c r="Y62" i="3"/>
  <c r="W32" i="3"/>
  <c r="Y32" i="3"/>
  <c r="W40" i="3"/>
  <c r="W73" i="3"/>
  <c r="Y23" i="3"/>
  <c r="Y66" i="3"/>
  <c r="W79" i="3"/>
  <c r="Y113" i="3"/>
  <c r="Y47" i="3"/>
  <c r="Y88" i="3"/>
  <c r="W88" i="3"/>
  <c r="W74" i="3"/>
  <c r="Y74" i="3"/>
  <c r="Y58" i="3"/>
  <c r="W58" i="3"/>
  <c r="W49" i="3"/>
  <c r="W43" i="3"/>
  <c r="Y41" i="3"/>
  <c r="W41" i="3"/>
  <c r="Y38" i="3"/>
  <c r="W38" i="3"/>
  <c r="W35" i="3"/>
  <c r="Y35" i="3"/>
  <c r="W33" i="3"/>
  <c r="Y33" i="3"/>
  <c r="W20" i="3"/>
  <c r="Y20" i="3"/>
  <c r="U10" i="3"/>
  <c r="W89" i="3"/>
  <c r="W87" i="3"/>
  <c r="W77" i="3"/>
  <c r="Y26" i="3"/>
  <c r="Y42" i="3"/>
  <c r="W82" i="3"/>
  <c r="Q10" i="3"/>
  <c r="Y49" i="3"/>
  <c r="N121" i="3"/>
  <c r="N10" i="3"/>
  <c r="E16" i="23" l="1"/>
  <c r="F16" i="23" s="1"/>
  <c r="D5" i="19"/>
  <c r="M5" i="19" s="1"/>
  <c r="N5" i="19" s="1"/>
  <c r="W10" i="3"/>
  <c r="J8" i="19"/>
  <c r="M8" i="19" s="1"/>
  <c r="Y10" i="3"/>
  <c r="Y121" i="3"/>
  <c r="W121" i="3"/>
  <c r="B5" i="27"/>
  <c r="N8" i="19" l="1"/>
  <c r="N19" i="19" s="1"/>
  <c r="M19" i="19"/>
  <c r="B15" i="27" l="1"/>
  <c r="B17" i="27" s="1"/>
  <c r="B9" i="27" l="1"/>
  <c r="C9" i="27" s="1"/>
  <c r="B7" i="27"/>
  <c r="C7" i="27" s="1"/>
  <c r="B8" i="27"/>
  <c r="C8" i="27" s="1"/>
</calcChain>
</file>

<file path=xl/sharedStrings.xml><?xml version="1.0" encoding="utf-8"?>
<sst xmlns="http://schemas.openxmlformats.org/spreadsheetml/2006/main" count="1959" uniqueCount="310">
  <si>
    <t>QR Funding</t>
  </si>
  <si>
    <t>August</t>
  </si>
  <si>
    <t>September</t>
  </si>
  <si>
    <t>October</t>
  </si>
  <si>
    <t>November</t>
  </si>
  <si>
    <t>December</t>
  </si>
  <si>
    <t>January</t>
  </si>
  <si>
    <t>Budget available</t>
  </si>
  <si>
    <t>Less SPF into 22-23</t>
  </si>
  <si>
    <t>Less committed FY 21-22</t>
  </si>
  <si>
    <t>Budget available for core QR</t>
  </si>
  <si>
    <t>Total AY Budget</t>
  </si>
  <si>
    <t>Payment profile - Academic year 2021-22</t>
  </si>
  <si>
    <t>Scheme: Quality-related research (QR) funding</t>
  </si>
  <si>
    <t>NOTE: Payment profiles are subject to amendment.</t>
  </si>
  <si>
    <t>HE Provider</t>
  </si>
  <si>
    <t>Total</t>
  </si>
  <si>
    <t>£</t>
  </si>
  <si>
    <t>AECC University College</t>
  </si>
  <si>
    <t>Anglia Ruskin University Higher Education Corporation</t>
  </si>
  <si>
    <t>Arts University Bournemouth, the</t>
  </si>
  <si>
    <t>University of the Arts, London</t>
  </si>
  <si>
    <t>Aston University</t>
  </si>
  <si>
    <t>The University of Bath</t>
  </si>
  <si>
    <t>Bath Spa University</t>
  </si>
  <si>
    <t>University of Bedfordshire</t>
  </si>
  <si>
    <t>Birkbeck College</t>
  </si>
  <si>
    <t>The University of Birmingham</t>
  </si>
  <si>
    <t>Birmingham City University</t>
  </si>
  <si>
    <t>Bishop Grosseteste University</t>
  </si>
  <si>
    <t>The University of Bolton</t>
  </si>
  <si>
    <t>Bournemouth University</t>
  </si>
  <si>
    <t>The University of Bradford</t>
  </si>
  <si>
    <t>University of Brighton</t>
  </si>
  <si>
    <t>University of Bristol</t>
  </si>
  <si>
    <t>Brunel University London</t>
  </si>
  <si>
    <t>Buckinghamshire New University</t>
  </si>
  <si>
    <t>University of Cambridge</t>
  </si>
  <si>
    <t>Canterbury Christ Church University</t>
  </si>
  <si>
    <t>University of Central Lancashire</t>
  </si>
  <si>
    <t>University of Chester</t>
  </si>
  <si>
    <t>The University of Chichester</t>
  </si>
  <si>
    <t>City, University of London</t>
  </si>
  <si>
    <t>Courtauld Institute of Art</t>
  </si>
  <si>
    <t>Coventry University</t>
  </si>
  <si>
    <t>Cranfield University</t>
  </si>
  <si>
    <t>University for the Creative Arts</t>
  </si>
  <si>
    <t>The University of Cumbria</t>
  </si>
  <si>
    <t>De Montfort University</t>
  </si>
  <si>
    <t>University of Derby</t>
  </si>
  <si>
    <t>University of Durham</t>
  </si>
  <si>
    <t>The University of East Anglia</t>
  </si>
  <si>
    <t>University of East London</t>
  </si>
  <si>
    <t>Edge Hill University</t>
  </si>
  <si>
    <t>The University of Essex</t>
  </si>
  <si>
    <t>University of Exeter</t>
  </si>
  <si>
    <t>Falmouth University</t>
  </si>
  <si>
    <t>University of Gloucestershire</t>
  </si>
  <si>
    <t>Goldsmiths' College</t>
  </si>
  <si>
    <t>University of Greenwich</t>
  </si>
  <si>
    <t>Guildhall School of Music &amp; Drama</t>
  </si>
  <si>
    <t>Harper Adams University</t>
  </si>
  <si>
    <t>Hartpury University</t>
  </si>
  <si>
    <t>University of Hertfordshire</t>
  </si>
  <si>
    <t>The University of Huddersfield</t>
  </si>
  <si>
    <t>The University of Hull</t>
  </si>
  <si>
    <t>Imperial College of Science, Technology and Medicine</t>
  </si>
  <si>
    <t>Institute of Cancer Research: Royal Cancer Hospital (The)</t>
  </si>
  <si>
    <t>University of Keele</t>
  </si>
  <si>
    <t>The University of Kent</t>
  </si>
  <si>
    <t>King's College London</t>
  </si>
  <si>
    <t>Kingston University</t>
  </si>
  <si>
    <t>The University of Lancaster</t>
  </si>
  <si>
    <t>The University of Leeds</t>
  </si>
  <si>
    <t>Leeds Beckett University</t>
  </si>
  <si>
    <t>Leeds Trinity University</t>
  </si>
  <si>
    <t>The University of Leicester</t>
  </si>
  <si>
    <t>University of Lincoln</t>
  </si>
  <si>
    <t>The University of Liverpool</t>
  </si>
  <si>
    <t>Liverpool Hope University</t>
  </si>
  <si>
    <t>Liverpool John Moores University</t>
  </si>
  <si>
    <t>Liverpool School of Tropical Medicine</t>
  </si>
  <si>
    <t>University College London</t>
  </si>
  <si>
    <t>University of London</t>
  </si>
  <si>
    <t>London Business School</t>
  </si>
  <si>
    <t>London Metropolitan University</t>
  </si>
  <si>
    <t>The London School of Economics and Political Science</t>
  </si>
  <si>
    <t>London School of Hygiene and Tropical Medicine</t>
  </si>
  <si>
    <t>London South Bank University</t>
  </si>
  <si>
    <t>Loughborough University</t>
  </si>
  <si>
    <t>The University of Manchester</t>
  </si>
  <si>
    <t>Manchester Metropolitan University</t>
  </si>
  <si>
    <t>Middlesex University</t>
  </si>
  <si>
    <t>University of Newcastle upon Tyne</t>
  </si>
  <si>
    <t>Newman University</t>
  </si>
  <si>
    <t>University of Northampton, The</t>
  </si>
  <si>
    <t>University of Northumbria at Newcastle</t>
  </si>
  <si>
    <t>Norwich University of the Arts</t>
  </si>
  <si>
    <t>Nottingham Trent University</t>
  </si>
  <si>
    <t>University of Nottingham, The</t>
  </si>
  <si>
    <t>The Open University</t>
  </si>
  <si>
    <t>The School of Oriental and African Studies</t>
  </si>
  <si>
    <t>University of Oxford</t>
  </si>
  <si>
    <t>Oxford Brookes University</t>
  </si>
  <si>
    <t>University of Plymouth</t>
  </si>
  <si>
    <t>University of Portsmouth</t>
  </si>
  <si>
    <t>Queen Mary University of London</t>
  </si>
  <si>
    <t>The University of Reading</t>
  </si>
  <si>
    <t>Roehampton University</t>
  </si>
  <si>
    <t>Rose Bruford College of Theatre and Performance</t>
  </si>
  <si>
    <t>The Royal Academy of Music</t>
  </si>
  <si>
    <t>The Royal Agricultural University</t>
  </si>
  <si>
    <t>The Royal Central School of Speech and Drama</t>
  </si>
  <si>
    <t>Royal College of Art(The)</t>
  </si>
  <si>
    <t>Royal College of Music</t>
  </si>
  <si>
    <t>Royal Holloway and Bedford New College</t>
  </si>
  <si>
    <t>Royal Northern College of Music</t>
  </si>
  <si>
    <t>The Royal Veterinary College</t>
  </si>
  <si>
    <t>University of Salford, The</t>
  </si>
  <si>
    <t>The University of Sheffield</t>
  </si>
  <si>
    <t>Sheffield Hallam University</t>
  </si>
  <si>
    <t>Solent University</t>
  </si>
  <si>
    <t>University of Southampton</t>
  </si>
  <si>
    <t>University of St Mark &amp; St John</t>
  </si>
  <si>
    <t>St Mary's University, Twickenham</t>
  </si>
  <si>
    <t>St. George's Hospital Medical School</t>
  </si>
  <si>
    <t>Staffordshire University</t>
  </si>
  <si>
    <t>University of Suffolk</t>
  </si>
  <si>
    <t>University of Sunderland</t>
  </si>
  <si>
    <t>The University of Surrey</t>
  </si>
  <si>
    <t>University of Sussex</t>
  </si>
  <si>
    <t>Teesside University</t>
  </si>
  <si>
    <t>Trinity Laban Conservatoire of Music and Dance</t>
  </si>
  <si>
    <t>The University of Warwick</t>
  </si>
  <si>
    <t>The University of West London</t>
  </si>
  <si>
    <t>University of the West of England, Bristol</t>
  </si>
  <si>
    <t>The University of Westminster</t>
  </si>
  <si>
    <t>University of Winchester</t>
  </si>
  <si>
    <t>University of Wolverhampton</t>
  </si>
  <si>
    <t>University of Worcester</t>
  </si>
  <si>
    <t>Writtle University College</t>
  </si>
  <si>
    <t>University of York</t>
  </si>
  <si>
    <t>York St John University</t>
  </si>
  <si>
    <t>Scheme: Knowledge exchange funding</t>
  </si>
  <si>
    <t>Anglia Ruskin University Higher Corporation</t>
  </si>
  <si>
    <t>The Conservatoire for Dance and Drama</t>
  </si>
  <si>
    <t>Lamda Limited</t>
  </si>
  <si>
    <t>National Film and Television School(The)</t>
  </si>
  <si>
    <t>Royal Academy of Dramatic Art</t>
  </si>
  <si>
    <t>HEIF August 2020 payment</t>
  </si>
  <si>
    <t>HEI</t>
  </si>
  <si>
    <t>HEIF</t>
  </si>
  <si>
    <t>HEIF NPIF</t>
  </si>
  <si>
    <t>Programme/Grant Scheme</t>
  </si>
  <si>
    <t>HEI/Institute Name</t>
  </si>
  <si>
    <t>£ annual</t>
  </si>
  <si>
    <t>Academic year Total 2019-20</t>
  </si>
  <si>
    <t>Financial year Total 19-20</t>
  </si>
  <si>
    <t>HEIF - NPIF total FY</t>
  </si>
  <si>
    <t>HEIF - NPIF total AY</t>
  </si>
  <si>
    <t>Payment % in Academic year 18-19</t>
  </si>
  <si>
    <t>Proposed % for Academic year 19-20</t>
  </si>
  <si>
    <t>Monthly payment</t>
  </si>
  <si>
    <t>HEIF - NPIF uplift</t>
  </si>
  <si>
    <t>HEIF - NPIF</t>
  </si>
  <si>
    <t>Scheme: Additional quality-related (QR) funding</t>
  </si>
  <si>
    <t>School of Oriental and African Studies</t>
  </si>
  <si>
    <t>Solent University, Southampton</t>
  </si>
  <si>
    <t>Payment profile - Financial year 2021-22</t>
  </si>
  <si>
    <t>Scheme: Research Capital Investment Fund (RCIF)</t>
  </si>
  <si>
    <t>National Film and Television School</t>
  </si>
  <si>
    <t>The Arts University Bournemouth</t>
  </si>
  <si>
    <t>Scheme: Non-recurrent funding</t>
  </si>
  <si>
    <t>Name of fund</t>
  </si>
  <si>
    <t>Short name</t>
  </si>
  <si>
    <t>Business QR recovery</t>
  </si>
  <si>
    <t>QR BRec</t>
  </si>
  <si>
    <t>Additional KE collaboration funding uplift through HEIF</t>
  </si>
  <si>
    <t>KE Coll</t>
  </si>
  <si>
    <t>New KE funding for smaller providers not in receipt of HEIF</t>
  </si>
  <si>
    <t>KESm</t>
  </si>
  <si>
    <t>Specialist provider sustainability support</t>
  </si>
  <si>
    <t>SPSS</t>
  </si>
  <si>
    <t>Rapid and agile KE contributions through HEIF</t>
  </si>
  <si>
    <t>RAKE</t>
  </si>
  <si>
    <t>Incentives for HEIF top cap</t>
  </si>
  <si>
    <t>HEIF ITC</t>
  </si>
  <si>
    <t>QR research degree programme Recovery</t>
  </si>
  <si>
    <t>QR RDPR</t>
  </si>
  <si>
    <t>Museums, Galleries and Collections</t>
  </si>
  <si>
    <t>M and G</t>
  </si>
  <si>
    <t>Policy Support Fund</t>
  </si>
  <si>
    <t>PSF</t>
  </si>
  <si>
    <t>Enhancing Research Culture</t>
  </si>
  <si>
    <t>ERC</t>
  </si>
  <si>
    <t>Participatory Research Programme</t>
  </si>
  <si>
    <t>PRP</t>
  </si>
  <si>
    <t>Scheme: Non-recurrent funding - November 2021</t>
  </si>
  <si>
    <t>UKPRN</t>
  </si>
  <si>
    <t>University College Birmingham</t>
  </si>
  <si>
    <t>Leeds Arts University</t>
  </si>
  <si>
    <t>Leeds Conservatoire</t>
  </si>
  <si>
    <t>The Liverpool Institute for Performing Arts</t>
  </si>
  <si>
    <t>University College of Osteopathy (The)</t>
  </si>
  <si>
    <t>Plymouth College of Art</t>
  </si>
  <si>
    <t>Ravensbourne University London</t>
  </si>
  <si>
    <t>Scheme: Non-recurrent funding - December 2021</t>
  </si>
  <si>
    <t>Scheme: Non-recurrent funding - January 2022</t>
  </si>
  <si>
    <t>Scheme: Non-recurrent funding - February 2022</t>
  </si>
  <si>
    <t>Enhancing Research Culture top-up allocation</t>
  </si>
  <si>
    <t>RE QR</t>
  </si>
  <si>
    <t>BEIS allocation</t>
  </si>
  <si>
    <t>comprising</t>
  </si>
  <si>
    <t>Research England: QR Research (Science - R &amp; D)</t>
  </si>
  <si>
    <t>RE lever adjustment from 18.19</t>
  </si>
  <si>
    <t>Public Engagement with Science allocation transfer from UKRI hub to RE</t>
  </si>
  <si>
    <t>RE lever</t>
  </si>
  <si>
    <t>JISC - RE contribution to go up from 20/21</t>
  </si>
  <si>
    <t>Slippage on Emerging Priorities Fund</t>
  </si>
  <si>
    <t>RE - Small and Specialist Institutions</t>
  </si>
  <si>
    <t>Already paid</t>
  </si>
  <si>
    <t>fy 20/21</t>
  </si>
  <si>
    <t>ay 20/21</t>
  </si>
  <si>
    <t>RE AY budget</t>
  </si>
  <si>
    <t>FY 20/21</t>
  </si>
  <si>
    <t>AY 21/22</t>
  </si>
  <si>
    <t>BEIS allocations</t>
  </si>
  <si>
    <t>QR (Science)</t>
  </si>
  <si>
    <t>QR NPIF</t>
  </si>
  <si>
    <t>April-July QR</t>
  </si>
  <si>
    <t>FY 20/21 QR</t>
  </si>
  <si>
    <t>(AY budget * 60.5%)</t>
  </si>
  <si>
    <t>M&amp;G</t>
  </si>
  <si>
    <t>Add. QR</t>
  </si>
  <si>
    <t>JISC</t>
  </si>
  <si>
    <t>EmP</t>
  </si>
  <si>
    <t>as per current model</t>
  </si>
  <si>
    <t>Allocation</t>
  </si>
  <si>
    <t>BEIS Allocation</t>
  </si>
  <si>
    <t>QR</t>
  </si>
  <si>
    <t>HERC</t>
  </si>
  <si>
    <t>HEI Cap</t>
  </si>
  <si>
    <t>Variance</t>
  </si>
  <si>
    <t>RE GCRF</t>
  </si>
  <si>
    <t>Research England: HEI Research Capital (HERC)</t>
  </si>
  <si>
    <t>Research England: HEIF (Science - R &amp; D)</t>
  </si>
  <si>
    <t>RE profile includes heif r&amp;d, teaching and heif npif</t>
  </si>
  <si>
    <t>Research England: HEIF Teaching Contribution (R&amp;D)</t>
  </si>
  <si>
    <t>Research England: IOZ and SAS (R&amp;D)</t>
  </si>
  <si>
    <t>Research England: QR Research (NPIF)</t>
  </si>
  <si>
    <t>Research England: RPIF (Science - Infrastructure)</t>
  </si>
  <si>
    <t>Strength in Places</t>
  </si>
  <si>
    <t>UKRI Research England Connecting Capability Fund</t>
  </si>
  <si>
    <t>Strategic Priorities Fund</t>
  </si>
  <si>
    <t>Research Capital England</t>
  </si>
  <si>
    <t>Research England: HEIF (NPIF)</t>
  </si>
  <si>
    <t>green = profile done</t>
  </si>
  <si>
    <t>BEIS original allocation</t>
  </si>
  <si>
    <t>UKRI revised allocation</t>
  </si>
  <si>
    <t>Recurrent grant for Research inc core HEIF</t>
  </si>
  <si>
    <t>115.08 heif;</t>
  </si>
  <si>
    <t>GCRF</t>
  </si>
  <si>
    <t>gcrf</t>
  </si>
  <si>
    <t>tbc</t>
  </si>
  <si>
    <t>Connecting Capability</t>
  </si>
  <si>
    <t>npif</t>
  </si>
  <si>
    <t>non-formula</t>
  </si>
  <si>
    <t>NPIF inc HEIF uplift</t>
  </si>
  <si>
    <t>86.1 heif;</t>
  </si>
  <si>
    <t>Additional funding to cover pressures</t>
  </si>
  <si>
    <t>emP - non-formula</t>
  </si>
  <si>
    <t>Specialist institutions</t>
  </si>
  <si>
    <t>m&amp;g</t>
  </si>
  <si>
    <t>HEI Research Capital England</t>
  </si>
  <si>
    <t>capital</t>
  </si>
  <si>
    <t>split given</t>
  </si>
  <si>
    <t>RPIF</t>
  </si>
  <si>
    <t>Teaching Contribution</t>
  </si>
  <si>
    <t>dfe</t>
  </si>
  <si>
    <t>SAS/IOZ</t>
  </si>
  <si>
    <t>non-formula - need split</t>
  </si>
  <si>
    <t xml:space="preserve">QR  </t>
  </si>
  <si>
    <t>NPIF</t>
  </si>
  <si>
    <t>QR R&amp;D</t>
  </si>
  <si>
    <t>HEIF rec</t>
  </si>
  <si>
    <t>split given for £107m</t>
  </si>
  <si>
    <t>lever</t>
  </si>
  <si>
    <t>jisc</t>
  </si>
  <si>
    <t>SPF</t>
  </si>
  <si>
    <t>CCF</t>
  </si>
  <si>
    <t>SPF W2</t>
  </si>
  <si>
    <t>BEIS QR allocation (less HEIF and jisc)</t>
  </si>
  <si>
    <t>Less QR paid April-July</t>
  </si>
  <si>
    <t>Remaining QR for FY</t>
  </si>
  <si>
    <t>RE provider allocation for AY</t>
  </si>
  <si>
    <t>Assume 60.5% in current FY</t>
  </si>
  <si>
    <t>variance</t>
  </si>
  <si>
    <t>Scheme: Museums, galleries and collections</t>
  </si>
  <si>
    <t>November 2021 payment includes non-recurrent uplift totalling £1 million</t>
  </si>
  <si>
    <t>Payment profiles are subject to amendment.</t>
  </si>
  <si>
    <t xml:space="preserve">NOTES: </t>
  </si>
  <si>
    <t>NOTES:</t>
  </si>
  <si>
    <t xml:space="preserve">See other Non-recurrent sheets and 'Museums Galleries </t>
  </si>
  <si>
    <t>Collections' sheet for payments to individual providers.</t>
  </si>
  <si>
    <t>Specialist Provider Element</t>
  </si>
  <si>
    <t> </t>
  </si>
  <si>
    <t>SPE</t>
  </si>
  <si>
    <t xml:space="preserve"> -   </t>
  </si>
  <si>
    <t xml:space="preserve">                    -  </t>
  </si>
  <si>
    <t>Specialist provider element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</si>
</sst>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3"/>
      <name val="Calibri"/>
      <family val="2"/>
      <scheme val="minor"/>
    </font>
    <font>
      <sz val="10"/>
      <name val="MS Sans Serif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F4E78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D9D9D9"/>
        <bgColor rgb="FF000000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theme="1"/>
      </top>
      <bottom style="thick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ck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medium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thick">
        <color theme="0"/>
      </right>
      <top style="thick">
        <color theme="1"/>
      </top>
      <bottom style="thick">
        <color theme="1"/>
      </bottom>
      <diagonal/>
    </border>
    <border>
      <left style="thick">
        <color theme="0"/>
      </left>
      <right/>
      <top style="thick">
        <color theme="1"/>
      </top>
      <bottom style="thick">
        <color theme="1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thick">
        <color theme="1"/>
      </top>
      <bottom style="thick">
        <color theme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ck">
        <color theme="1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ck">
        <color theme="1"/>
      </bottom>
      <diagonal/>
    </border>
    <border>
      <left style="medium">
        <color rgb="FFF2F2F2"/>
      </left>
      <right style="medium">
        <color rgb="FFF2F2F2"/>
      </right>
      <top style="thin">
        <color indexed="64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medium">
        <color rgb="FFF2F2F2"/>
      </left>
      <right style="medium">
        <color rgb="FFF2F2F2"/>
      </right>
      <top style="thick">
        <color rgb="FF000000"/>
      </top>
      <bottom style="thick">
        <color rgb="FF000000"/>
      </bottom>
      <diagonal/>
    </border>
    <border>
      <left/>
      <right style="medium">
        <color rgb="FFF2F2F2"/>
      </right>
      <top style="thick">
        <color rgb="FF000000"/>
      </top>
      <bottom style="thick">
        <color rgb="FF000000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2" borderId="3" applyNumberFormat="0" applyAlignment="0" applyProtection="0"/>
    <xf numFmtId="0" fontId="6" fillId="3" borderId="3" applyNumberFormat="0" applyAlignment="0" applyProtection="0"/>
    <xf numFmtId="0" fontId="6" fillId="0" borderId="3" applyNumberFormat="0" applyAlignment="0" applyProtection="0"/>
    <xf numFmtId="0" fontId="8" fillId="4" borderId="4" applyNumberFormat="0" applyAlignment="0" applyProtection="0"/>
    <xf numFmtId="9" fontId="5" fillId="0" borderId="0" applyFont="0" applyFill="0" applyBorder="0" applyAlignment="0" applyProtection="0"/>
  </cellStyleXfs>
  <cellXfs count="168">
    <xf numFmtId="0" fontId="0" fillId="0" borderId="0" xfId="0"/>
    <xf numFmtId="17" fontId="2" fillId="0" borderId="0" xfId="1" applyNumberFormat="1" applyFont="1"/>
    <xf numFmtId="17" fontId="4" fillId="0" borderId="1" xfId="1" applyNumberFormat="1" applyFont="1" applyBorder="1"/>
    <xf numFmtId="17" fontId="4" fillId="0" borderId="1" xfId="1" applyNumberFormat="1" applyFont="1" applyBorder="1" applyAlignment="1">
      <alignment wrapText="1"/>
    </xf>
    <xf numFmtId="10" fontId="2" fillId="0" borderId="0" xfId="2" applyNumberFormat="1" applyFont="1"/>
    <xf numFmtId="43" fontId="2" fillId="0" borderId="0" xfId="1" applyFont="1"/>
    <xf numFmtId="43" fontId="4" fillId="0" borderId="2" xfId="1" applyFont="1" applyBorder="1"/>
    <xf numFmtId="43" fontId="2" fillId="0" borderId="0" xfId="2" applyNumberFormat="1" applyFont="1"/>
    <xf numFmtId="3" fontId="0" fillId="0" borderId="0" xfId="0" applyNumberFormat="1"/>
    <xf numFmtId="3" fontId="9" fillId="0" borderId="0" xfId="0" applyNumberFormat="1" applyFont="1"/>
    <xf numFmtId="3" fontId="0" fillId="6" borderId="0" xfId="0" applyNumberFormat="1" applyFill="1"/>
    <xf numFmtId="0" fontId="0" fillId="5" borderId="0" xfId="0" applyFill="1"/>
    <xf numFmtId="0" fontId="0" fillId="6" borderId="0" xfId="0" applyFill="1"/>
    <xf numFmtId="3" fontId="0" fillId="7" borderId="0" xfId="0" applyNumberFormat="1" applyFill="1"/>
    <xf numFmtId="4" fontId="0" fillId="0" borderId="0" xfId="0" applyNumberFormat="1"/>
    <xf numFmtId="4" fontId="9" fillId="0" borderId="0" xfId="0" applyNumberFormat="1" applyFont="1"/>
    <xf numFmtId="0" fontId="9" fillId="0" borderId="0" xfId="0" applyFont="1"/>
    <xf numFmtId="4" fontId="0" fillId="6" borderId="0" xfId="0" applyNumberFormat="1" applyFill="1"/>
    <xf numFmtId="164" fontId="0" fillId="0" borderId="0" xfId="0" applyNumberFormat="1"/>
    <xf numFmtId="43" fontId="10" fillId="0" borderId="0" xfId="1" applyFont="1"/>
    <xf numFmtId="17" fontId="10" fillId="0" borderId="0" xfId="1" applyNumberFormat="1" applyFont="1"/>
    <xf numFmtId="43" fontId="12" fillId="0" borderId="0" xfId="1" applyFont="1"/>
    <xf numFmtId="17" fontId="13" fillId="8" borderId="0" xfId="1" applyNumberFormat="1" applyFont="1" applyFill="1" applyBorder="1" applyAlignment="1">
      <alignment wrapText="1"/>
    </xf>
    <xf numFmtId="17" fontId="13" fillId="8" borderId="0" xfId="1" applyNumberFormat="1" applyFont="1" applyFill="1" applyBorder="1" applyAlignment="1">
      <alignment horizontal="right" wrapText="1"/>
    </xf>
    <xf numFmtId="43" fontId="10" fillId="9" borderId="5" xfId="1" applyFont="1" applyFill="1" applyBorder="1"/>
    <xf numFmtId="43" fontId="12" fillId="0" borderId="5" xfId="1" applyFont="1" applyFill="1" applyBorder="1"/>
    <xf numFmtId="43" fontId="10" fillId="0" borderId="0" xfId="1" applyFont="1" applyProtection="1">
      <protection locked="0"/>
    </xf>
    <xf numFmtId="43" fontId="12" fillId="0" borderId="0" xfId="1" applyFont="1" applyProtection="1">
      <protection locked="0"/>
    </xf>
    <xf numFmtId="17" fontId="13" fillId="8" borderId="0" xfId="1" applyNumberFormat="1" applyFont="1" applyFill="1" applyBorder="1" applyAlignment="1" applyProtection="1">
      <alignment wrapText="1"/>
      <protection locked="0"/>
    </xf>
    <xf numFmtId="17" fontId="13" fillId="8" borderId="0" xfId="1" applyNumberFormat="1" applyFont="1" applyFill="1" applyBorder="1" applyAlignment="1" applyProtection="1">
      <alignment horizontal="right" wrapText="1"/>
      <protection locked="0"/>
    </xf>
    <xf numFmtId="17" fontId="10" fillId="0" borderId="0" xfId="1" applyNumberFormat="1" applyFont="1" applyProtection="1">
      <protection locked="0"/>
    </xf>
    <xf numFmtId="43" fontId="10" fillId="0" borderId="0" xfId="1" applyFont="1" applyFill="1" applyProtection="1">
      <protection locked="0"/>
    </xf>
    <xf numFmtId="4" fontId="10" fillId="0" borderId="0" xfId="1" applyNumberFormat="1" applyFont="1"/>
    <xf numFmtId="17" fontId="13" fillId="8" borderId="5" xfId="1" applyNumberFormat="1" applyFont="1" applyFill="1" applyBorder="1" applyAlignment="1">
      <alignment wrapText="1"/>
    </xf>
    <xf numFmtId="4" fontId="10" fillId="9" borderId="5" xfId="1" applyNumberFormat="1" applyFont="1" applyFill="1" applyBorder="1"/>
    <xf numFmtId="4" fontId="10" fillId="9" borderId="5" xfId="1" applyNumberFormat="1" applyFont="1" applyFill="1" applyBorder="1" applyAlignment="1">
      <alignment horizontal="left"/>
    </xf>
    <xf numFmtId="4" fontId="10" fillId="9" borderId="5" xfId="1" applyNumberFormat="1" applyFont="1" applyFill="1" applyBorder="1" applyAlignment="1">
      <alignment wrapText="1"/>
    </xf>
    <xf numFmtId="43" fontId="12" fillId="4" borderId="6" xfId="1" applyFont="1" applyFill="1" applyBorder="1"/>
    <xf numFmtId="4" fontId="12" fillId="4" borderId="6" xfId="1" applyNumberFormat="1" applyFont="1" applyFill="1" applyBorder="1"/>
    <xf numFmtId="17" fontId="13" fillId="8" borderId="5" xfId="1" applyNumberFormat="1" applyFont="1" applyFill="1" applyBorder="1"/>
    <xf numFmtId="17" fontId="13" fillId="8" borderId="5" xfId="1" applyNumberFormat="1" applyFont="1" applyFill="1" applyBorder="1" applyAlignment="1">
      <alignment horizontal="right" wrapText="1"/>
    </xf>
    <xf numFmtId="17" fontId="12" fillId="0" borderId="0" xfId="1" applyNumberFormat="1" applyFont="1"/>
    <xf numFmtId="43" fontId="10" fillId="9" borderId="7" xfId="1" applyFont="1" applyFill="1" applyBorder="1" applyProtection="1">
      <protection locked="0"/>
    </xf>
    <xf numFmtId="43" fontId="12" fillId="0" borderId="7" xfId="1" applyFont="1" applyFill="1" applyBorder="1" applyProtection="1">
      <protection locked="0"/>
    </xf>
    <xf numFmtId="43" fontId="12" fillId="0" borderId="7" xfId="1" applyFont="1" applyBorder="1" applyProtection="1">
      <protection locked="0"/>
    </xf>
    <xf numFmtId="43" fontId="10" fillId="9" borderId="7" xfId="1" applyFont="1" applyFill="1" applyBorder="1" applyProtection="1"/>
    <xf numFmtId="43" fontId="10" fillId="9" borderId="8" xfId="1" applyFont="1" applyFill="1" applyBorder="1" applyProtection="1">
      <protection locked="0"/>
    </xf>
    <xf numFmtId="43" fontId="12" fillId="0" borderId="8" xfId="1" applyFont="1" applyBorder="1" applyProtection="1">
      <protection locked="0"/>
    </xf>
    <xf numFmtId="43" fontId="12" fillId="4" borderId="6" xfId="1" applyFont="1" applyFill="1" applyBorder="1" applyProtection="1">
      <protection locked="0"/>
    </xf>
    <xf numFmtId="43" fontId="10" fillId="9" borderId="7" xfId="1" applyFont="1" applyFill="1" applyBorder="1"/>
    <xf numFmtId="43" fontId="12" fillId="0" borderId="7" xfId="1" applyFont="1" applyBorder="1"/>
    <xf numFmtId="43" fontId="10" fillId="9" borderId="8" xfId="1" applyFont="1" applyFill="1" applyBorder="1"/>
    <xf numFmtId="43" fontId="12" fillId="0" borderId="8" xfId="1" applyFont="1" applyBorder="1"/>
    <xf numFmtId="43" fontId="11" fillId="9" borderId="8" xfId="1" applyFont="1" applyFill="1" applyBorder="1"/>
    <xf numFmtId="43" fontId="11" fillId="0" borderId="8" xfId="1" applyFont="1" applyBorder="1"/>
    <xf numFmtId="43" fontId="10" fillId="9" borderId="5" xfId="1" applyFont="1" applyFill="1" applyBorder="1" applyAlignment="1"/>
    <xf numFmtId="43" fontId="10" fillId="0" borderId="0" xfId="1" applyFont="1" applyProtection="1"/>
    <xf numFmtId="1" fontId="10" fillId="0" borderId="0" xfId="0" applyNumberFormat="1" applyFont="1"/>
    <xf numFmtId="0" fontId="10" fillId="0" borderId="0" xfId="0" applyFont="1"/>
    <xf numFmtId="1" fontId="10" fillId="0" borderId="9" xfId="0" applyNumberFormat="1" applyFont="1" applyBorder="1"/>
    <xf numFmtId="3" fontId="12" fillId="0" borderId="0" xfId="0" applyNumberFormat="1" applyFont="1"/>
    <xf numFmtId="1" fontId="10" fillId="0" borderId="10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1" fontId="10" fillId="0" borderId="0" xfId="0" applyNumberFormat="1" applyFont="1" applyAlignment="1">
      <alignment wrapText="1"/>
    </xf>
    <xf numFmtId="1" fontId="10" fillId="10" borderId="0" xfId="0" applyNumberFormat="1" applyFont="1" applyFill="1"/>
    <xf numFmtId="1" fontId="12" fillId="0" borderId="10" xfId="0" applyNumberFormat="1" applyFont="1" applyBorder="1" applyAlignment="1">
      <alignment wrapText="1"/>
    </xf>
    <xf numFmtId="0" fontId="12" fillId="0" borderId="0" xfId="0" applyFont="1" applyAlignment="1">
      <alignment wrapText="1"/>
    </xf>
    <xf numFmtId="3" fontId="13" fillId="8" borderId="0" xfId="0" applyNumberFormat="1" applyFont="1" applyFill="1" applyAlignment="1">
      <alignment wrapText="1"/>
    </xf>
    <xf numFmtId="3" fontId="13" fillId="8" borderId="11" xfId="0" applyNumberFormat="1" applyFont="1" applyFill="1" applyBorder="1" applyAlignment="1">
      <alignment wrapText="1"/>
    </xf>
    <xf numFmtId="3" fontId="13" fillId="9" borderId="11" xfId="0" applyNumberFormat="1" applyFont="1" applyFill="1" applyBorder="1" applyAlignment="1">
      <alignment wrapText="1"/>
    </xf>
    <xf numFmtId="3" fontId="12" fillId="9" borderId="11" xfId="0" applyNumberFormat="1" applyFont="1" applyFill="1" applyBorder="1" applyAlignment="1">
      <alignment horizontal="right" wrapText="1"/>
    </xf>
    <xf numFmtId="3" fontId="10" fillId="9" borderId="11" xfId="0" applyNumberFormat="1" applyFont="1" applyFill="1" applyBorder="1"/>
    <xf numFmtId="3" fontId="12" fillId="4" borderId="12" xfId="0" applyNumberFormat="1" applyFont="1" applyFill="1" applyBorder="1"/>
    <xf numFmtId="3" fontId="10" fillId="0" borderId="0" xfId="0" applyNumberFormat="1" applyFont="1"/>
    <xf numFmtId="1" fontId="12" fillId="0" borderId="0" xfId="0" applyNumberFormat="1" applyFont="1"/>
    <xf numFmtId="0" fontId="12" fillId="0" borderId="0" xfId="0" applyFont="1"/>
    <xf numFmtId="3" fontId="10" fillId="9" borderId="14" xfId="0" applyNumberFormat="1" applyFont="1" applyFill="1" applyBorder="1"/>
    <xf numFmtId="43" fontId="10" fillId="9" borderId="11" xfId="0" applyNumberFormat="1" applyFont="1" applyFill="1" applyBorder="1" applyAlignment="1">
      <alignment horizontal="right"/>
    </xf>
    <xf numFmtId="43" fontId="10" fillId="9" borderId="11" xfId="0" applyNumberFormat="1" applyFont="1" applyFill="1" applyBorder="1" applyAlignment="1">
      <alignment vertical="center"/>
    </xf>
    <xf numFmtId="43" fontId="10" fillId="9" borderId="14" xfId="0" applyNumberFormat="1" applyFont="1" applyFill="1" applyBorder="1" applyAlignment="1">
      <alignment vertical="center"/>
    </xf>
    <xf numFmtId="43" fontId="12" fillId="4" borderId="12" xfId="0" applyNumberFormat="1" applyFont="1" applyFill="1" applyBorder="1" applyAlignment="1">
      <alignment vertical="center"/>
    </xf>
    <xf numFmtId="17" fontId="13" fillId="9" borderId="0" xfId="1" applyNumberFormat="1" applyFont="1" applyFill="1" applyBorder="1" applyAlignment="1" applyProtection="1">
      <alignment wrapText="1"/>
      <protection locked="0"/>
    </xf>
    <xf numFmtId="17" fontId="12" fillId="0" borderId="15" xfId="1" applyNumberFormat="1" applyFont="1" applyFill="1" applyBorder="1" applyAlignment="1" applyProtection="1">
      <alignment horizontal="right" wrapText="1"/>
      <protection locked="0"/>
    </xf>
    <xf numFmtId="17" fontId="12" fillId="9" borderId="15" xfId="1" applyNumberFormat="1" applyFont="1" applyFill="1" applyBorder="1" applyAlignment="1" applyProtection="1">
      <alignment horizontal="right" wrapText="1"/>
      <protection locked="0"/>
    </xf>
    <xf numFmtId="17" fontId="13" fillId="9" borderId="0" xfId="1" applyNumberFormat="1" applyFont="1" applyFill="1" applyBorder="1" applyAlignment="1">
      <alignment wrapText="1"/>
    </xf>
    <xf numFmtId="17" fontId="12" fillId="9" borderId="0" xfId="1" applyNumberFormat="1" applyFont="1" applyFill="1" applyBorder="1" applyAlignment="1">
      <alignment wrapText="1"/>
    </xf>
    <xf numFmtId="17" fontId="12" fillId="9" borderId="15" xfId="1" applyNumberFormat="1" applyFont="1" applyFill="1" applyBorder="1" applyAlignment="1">
      <alignment horizontal="right" wrapText="1"/>
    </xf>
    <xf numFmtId="17" fontId="12" fillId="0" borderId="15" xfId="1" applyNumberFormat="1" applyFont="1" applyFill="1" applyBorder="1" applyAlignment="1">
      <alignment horizontal="right" wrapText="1"/>
    </xf>
    <xf numFmtId="17" fontId="12" fillId="9" borderId="5" xfId="1" applyNumberFormat="1" applyFont="1" applyFill="1" applyBorder="1" applyAlignment="1">
      <alignment wrapText="1"/>
    </xf>
    <xf numFmtId="17" fontId="12" fillId="0" borderId="5" xfId="1" applyNumberFormat="1" applyFont="1" applyFill="1" applyBorder="1" applyAlignment="1">
      <alignment horizontal="right" wrapText="1"/>
    </xf>
    <xf numFmtId="17" fontId="12" fillId="9" borderId="5" xfId="1" applyNumberFormat="1" applyFont="1" applyFill="1" applyBorder="1" applyAlignment="1">
      <alignment horizontal="right"/>
    </xf>
    <xf numFmtId="17" fontId="12" fillId="9" borderId="7" xfId="1" applyNumberFormat="1" applyFont="1" applyFill="1" applyBorder="1" applyAlignment="1">
      <alignment wrapText="1"/>
    </xf>
    <xf numFmtId="17" fontId="12" fillId="9" borderId="7" xfId="1" applyNumberFormat="1" applyFont="1" applyFill="1" applyBorder="1" applyAlignment="1">
      <alignment horizontal="right" wrapText="1"/>
    </xf>
    <xf numFmtId="17" fontId="12" fillId="0" borderId="7" xfId="1" applyNumberFormat="1" applyFont="1" applyFill="1" applyBorder="1" applyAlignment="1">
      <alignment horizontal="right" wrapText="1"/>
    </xf>
    <xf numFmtId="43" fontId="10" fillId="0" borderId="7" xfId="1" applyFont="1" applyBorder="1"/>
    <xf numFmtId="3" fontId="13" fillId="8" borderId="18" xfId="0" applyNumberFormat="1" applyFont="1" applyFill="1" applyBorder="1" applyAlignment="1">
      <alignment horizontal="center" wrapText="1"/>
    </xf>
    <xf numFmtId="3" fontId="13" fillId="8" borderId="17" xfId="0" applyNumberFormat="1" applyFont="1" applyFill="1" applyBorder="1" applyAlignment="1">
      <alignment horizontal="center" wrapText="1"/>
    </xf>
    <xf numFmtId="3" fontId="13" fillId="8" borderId="11" xfId="0" applyNumberFormat="1" applyFont="1" applyFill="1" applyBorder="1" applyAlignment="1">
      <alignment horizontal="center" wrapText="1"/>
    </xf>
    <xf numFmtId="0" fontId="13" fillId="8" borderId="0" xfId="0" applyFont="1" applyFill="1"/>
    <xf numFmtId="0" fontId="13" fillId="8" borderId="16" xfId="0" applyFont="1" applyFill="1" applyBorder="1" applyAlignment="1">
      <alignment horizontal="center" wrapText="1"/>
    </xf>
    <xf numFmtId="0" fontId="13" fillId="8" borderId="19" xfId="0" applyFont="1" applyFill="1" applyBorder="1" applyAlignment="1">
      <alignment horizontal="center"/>
    </xf>
    <xf numFmtId="0" fontId="10" fillId="9" borderId="20" xfId="0" applyFont="1" applyFill="1" applyBorder="1"/>
    <xf numFmtId="0" fontId="12" fillId="9" borderId="21" xfId="0" applyFont="1" applyFill="1" applyBorder="1" applyAlignment="1">
      <alignment horizontal="right"/>
    </xf>
    <xf numFmtId="4" fontId="10" fillId="9" borderId="21" xfId="0" applyNumberFormat="1" applyFont="1" applyFill="1" applyBorder="1"/>
    <xf numFmtId="0" fontId="10" fillId="9" borderId="22" xfId="0" applyFont="1" applyFill="1" applyBorder="1"/>
    <xf numFmtId="4" fontId="10" fillId="9" borderId="19" xfId="0" applyNumberFormat="1" applyFont="1" applyFill="1" applyBorder="1"/>
    <xf numFmtId="0" fontId="10" fillId="4" borderId="23" xfId="0" applyFont="1" applyFill="1" applyBorder="1"/>
    <xf numFmtId="4" fontId="12" fillId="4" borderId="24" xfId="0" applyNumberFormat="1" applyFont="1" applyFill="1" applyBorder="1"/>
    <xf numFmtId="0" fontId="13" fillId="8" borderId="25" xfId="0" applyFont="1" applyFill="1" applyBorder="1"/>
    <xf numFmtId="0" fontId="13" fillId="8" borderId="26" xfId="0" applyFont="1" applyFill="1" applyBorder="1"/>
    <xf numFmtId="0" fontId="13" fillId="8" borderId="26" xfId="0" applyFont="1" applyFill="1" applyBorder="1" applyAlignment="1">
      <alignment horizontal="center" wrapText="1"/>
    </xf>
    <xf numFmtId="0" fontId="14" fillId="8" borderId="13" xfId="0" applyFont="1" applyFill="1" applyBorder="1"/>
    <xf numFmtId="0" fontId="13" fillId="8" borderId="13" xfId="0" applyFont="1" applyFill="1" applyBorder="1" applyAlignment="1">
      <alignment horizontal="center" wrapText="1"/>
    </xf>
    <xf numFmtId="0" fontId="12" fillId="9" borderId="21" xfId="0" applyFont="1" applyFill="1" applyBorder="1" applyAlignment="1">
      <alignment horizontal="right" wrapText="1"/>
    </xf>
    <xf numFmtId="0" fontId="12" fillId="4" borderId="12" xfId="0" applyFont="1" applyFill="1" applyBorder="1"/>
    <xf numFmtId="4" fontId="12" fillId="4" borderId="27" xfId="0" applyNumberFormat="1" applyFont="1" applyFill="1" applyBorder="1"/>
    <xf numFmtId="41" fontId="10" fillId="9" borderId="21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8" borderId="21" xfId="0" applyFont="1" applyFill="1" applyBorder="1" applyAlignment="1">
      <alignment horizontal="center" wrapText="1"/>
    </xf>
    <xf numFmtId="0" fontId="13" fillId="8" borderId="21" xfId="0" applyFont="1" applyFill="1" applyBorder="1" applyAlignment="1">
      <alignment horizontal="center"/>
    </xf>
    <xf numFmtId="0" fontId="10" fillId="9" borderId="21" xfId="0" applyFont="1" applyFill="1" applyBorder="1" applyAlignment="1">
      <alignment horizontal="right"/>
    </xf>
    <xf numFmtId="43" fontId="10" fillId="9" borderId="21" xfId="0" applyNumberFormat="1" applyFont="1" applyFill="1" applyBorder="1" applyAlignment="1">
      <alignment horizontal="right"/>
    </xf>
    <xf numFmtId="43" fontId="10" fillId="9" borderId="19" xfId="0" applyNumberFormat="1" applyFont="1" applyFill="1" applyBorder="1" applyAlignment="1">
      <alignment horizontal="right"/>
    </xf>
    <xf numFmtId="43" fontId="12" fillId="4" borderId="27" xfId="0" applyNumberFormat="1" applyFont="1" applyFill="1" applyBorder="1" applyAlignment="1">
      <alignment horizontal="right"/>
    </xf>
    <xf numFmtId="43" fontId="10" fillId="9" borderId="28" xfId="1" applyFont="1" applyFill="1" applyBorder="1"/>
    <xf numFmtId="43" fontId="10" fillId="9" borderId="29" xfId="1" applyFont="1" applyFill="1" applyBorder="1"/>
    <xf numFmtId="43" fontId="10" fillId="9" borderId="30" xfId="1" applyFont="1" applyFill="1" applyBorder="1"/>
    <xf numFmtId="0" fontId="15" fillId="0" borderId="0" xfId="0" applyFont="1"/>
    <xf numFmtId="0" fontId="16" fillId="0" borderId="0" xfId="0" applyFont="1"/>
    <xf numFmtId="0" fontId="17" fillId="11" borderId="0" xfId="0" applyFont="1" applyFill="1" applyAlignment="1">
      <alignment wrapText="1"/>
    </xf>
    <xf numFmtId="0" fontId="17" fillId="11" borderId="35" xfId="0" applyFont="1" applyFill="1" applyBorder="1" applyAlignment="1">
      <alignment wrapText="1"/>
    </xf>
    <xf numFmtId="0" fontId="16" fillId="12" borderId="38" xfId="0" applyFont="1" applyFill="1" applyBorder="1" applyAlignment="1">
      <alignment wrapText="1"/>
    </xf>
    <xf numFmtId="0" fontId="15" fillId="12" borderId="38" xfId="0" applyFont="1" applyFill="1" applyBorder="1"/>
    <xf numFmtId="0" fontId="15" fillId="12" borderId="40" xfId="0" applyFont="1" applyFill="1" applyBorder="1"/>
    <xf numFmtId="0" fontId="15" fillId="12" borderId="41" xfId="0" applyFont="1" applyFill="1" applyBorder="1"/>
    <xf numFmtId="0" fontId="16" fillId="13" borderId="44" xfId="0" applyFont="1" applyFill="1" applyBorder="1"/>
    <xf numFmtId="0" fontId="17" fillId="11" borderId="31" xfId="0" applyFont="1" applyFill="1" applyBorder="1" applyAlignment="1">
      <alignment horizontal="center" wrapText="1"/>
    </xf>
    <xf numFmtId="0" fontId="17" fillId="11" borderId="32" xfId="0" applyFont="1" applyFill="1" applyBorder="1" applyAlignment="1">
      <alignment horizontal="center" wrapText="1"/>
    </xf>
    <xf numFmtId="0" fontId="17" fillId="11" borderId="33" xfId="0" applyFont="1" applyFill="1" applyBorder="1" applyAlignment="1">
      <alignment horizontal="center" wrapText="1"/>
    </xf>
    <xf numFmtId="0" fontId="17" fillId="11" borderId="34" xfId="0" applyFont="1" applyFill="1" applyBorder="1" applyAlignment="1">
      <alignment horizontal="center" wrapText="1"/>
    </xf>
    <xf numFmtId="0" fontId="17" fillId="11" borderId="36" xfId="0" applyFont="1" applyFill="1" applyBorder="1" applyAlignment="1">
      <alignment horizontal="center" wrapText="1"/>
    </xf>
    <xf numFmtId="0" fontId="17" fillId="11" borderId="37" xfId="0" applyFont="1" applyFill="1" applyBorder="1" applyAlignment="1">
      <alignment horizontal="center" wrapText="1"/>
    </xf>
    <xf numFmtId="0" fontId="16" fillId="12" borderId="36" xfId="0" applyFont="1" applyFill="1" applyBorder="1" applyAlignment="1">
      <alignment horizontal="right" wrapText="1"/>
    </xf>
    <xf numFmtId="0" fontId="16" fillId="12" borderId="32" xfId="0" applyFont="1" applyFill="1" applyBorder="1" applyAlignment="1">
      <alignment horizontal="right" wrapText="1"/>
    </xf>
    <xf numFmtId="0" fontId="15" fillId="12" borderId="37" xfId="0" applyFont="1" applyFill="1" applyBorder="1" applyAlignment="1">
      <alignment horizontal="right" wrapText="1"/>
    </xf>
    <xf numFmtId="0" fontId="15" fillId="12" borderId="34" xfId="0" applyFont="1" applyFill="1" applyBorder="1" applyAlignment="1">
      <alignment horizontal="right" wrapText="1"/>
    </xf>
    <xf numFmtId="0" fontId="15" fillId="12" borderId="36" xfId="0" applyFont="1" applyFill="1" applyBorder="1" applyAlignment="1">
      <alignment horizontal="right"/>
    </xf>
    <xf numFmtId="0" fontId="15" fillId="12" borderId="32" xfId="0" applyFont="1" applyFill="1" applyBorder="1" applyAlignment="1">
      <alignment horizontal="right"/>
    </xf>
    <xf numFmtId="0" fontId="15" fillId="12" borderId="37" xfId="0" applyFont="1" applyFill="1" applyBorder="1" applyAlignment="1">
      <alignment horizontal="right"/>
    </xf>
    <xf numFmtId="0" fontId="15" fillId="12" borderId="34" xfId="0" applyFont="1" applyFill="1" applyBorder="1" applyAlignment="1">
      <alignment horizontal="right"/>
    </xf>
    <xf numFmtId="4" fontId="15" fillId="12" borderId="32" xfId="0" applyNumberFormat="1" applyFont="1" applyFill="1" applyBorder="1" applyAlignment="1">
      <alignment horizontal="right"/>
    </xf>
    <xf numFmtId="4" fontId="15" fillId="12" borderId="37" xfId="0" applyNumberFormat="1" applyFont="1" applyFill="1" applyBorder="1" applyAlignment="1">
      <alignment horizontal="right"/>
    </xf>
    <xf numFmtId="4" fontId="15" fillId="12" borderId="36" xfId="0" applyNumberFormat="1" applyFont="1" applyFill="1" applyBorder="1" applyAlignment="1">
      <alignment horizontal="right"/>
    </xf>
    <xf numFmtId="4" fontId="15" fillId="12" borderId="34" xfId="0" applyNumberFormat="1" applyFont="1" applyFill="1" applyBorder="1" applyAlignment="1">
      <alignment horizontal="right"/>
    </xf>
    <xf numFmtId="4" fontId="15" fillId="12" borderId="39" xfId="0" applyNumberFormat="1" applyFont="1" applyFill="1" applyBorder="1" applyAlignment="1">
      <alignment horizontal="right"/>
    </xf>
    <xf numFmtId="0" fontId="15" fillId="12" borderId="35" xfId="0" applyFont="1" applyFill="1" applyBorder="1" applyAlignment="1">
      <alignment horizontal="right"/>
    </xf>
    <xf numFmtId="0" fontId="15" fillId="12" borderId="39" xfId="0" applyFont="1" applyFill="1" applyBorder="1" applyAlignment="1">
      <alignment horizontal="right"/>
    </xf>
    <xf numFmtId="0" fontId="15" fillId="12" borderId="0" xfId="0" applyFont="1" applyFill="1" applyAlignment="1">
      <alignment horizontal="right"/>
    </xf>
    <xf numFmtId="4" fontId="15" fillId="12" borderId="42" xfId="0" applyNumberFormat="1" applyFont="1" applyFill="1" applyBorder="1" applyAlignment="1">
      <alignment horizontal="right"/>
    </xf>
    <xf numFmtId="0" fontId="15" fillId="12" borderId="43" xfId="0" applyFont="1" applyFill="1" applyBorder="1" applyAlignment="1">
      <alignment horizontal="right"/>
    </xf>
    <xf numFmtId="4" fontId="16" fillId="13" borderId="45" xfId="0" applyNumberFormat="1" applyFont="1" applyFill="1" applyBorder="1" applyAlignment="1">
      <alignment horizontal="right"/>
    </xf>
    <xf numFmtId="4" fontId="16" fillId="13" borderId="46" xfId="0" applyNumberFormat="1" applyFont="1" applyFill="1" applyBorder="1" applyAlignment="1">
      <alignment horizontal="right"/>
    </xf>
    <xf numFmtId="4" fontId="16" fillId="13" borderId="44" xfId="0" applyNumberFormat="1" applyFont="1" applyFill="1" applyBorder="1" applyAlignment="1">
      <alignment horizontal="right"/>
    </xf>
    <xf numFmtId="43" fontId="10" fillId="9" borderId="47" xfId="1" applyFont="1" applyFill="1" applyBorder="1"/>
    <xf numFmtId="43" fontId="10" fillId="9" borderId="48" xfId="1" applyFont="1" applyFill="1" applyBorder="1"/>
    <xf numFmtId="43" fontId="12" fillId="0" borderId="48" xfId="1" applyFont="1" applyFill="1" applyBorder="1"/>
    <xf numFmtId="4" fontId="10" fillId="9" borderId="48" xfId="1" applyNumberFormat="1" applyFont="1" applyFill="1" applyBorder="1"/>
    <xf numFmtId="0" fontId="15" fillId="0" borderId="0" xfId="0" applyFont="1"/>
  </cellXfs>
  <cellStyles count="11">
    <cellStyle name="Calculation 2" xfId="8" xr:uid="{00000000-0005-0000-0000-000000000000}"/>
    <cellStyle name="Comma" xfId="1" builtinId="3"/>
    <cellStyle name="Comma 2" xfId="5" xr:uid="{00000000-0005-0000-0000-000002000000}"/>
    <cellStyle name="Heading 1 2" xfId="6" xr:uid="{00000000-0005-0000-0000-000003000000}"/>
    <cellStyle name="Input 2" xfId="7" xr:uid="{00000000-0005-0000-0000-000005000000}"/>
    <cellStyle name="Normal" xfId="0" builtinId="0"/>
    <cellStyle name="Normal 2" xfId="3" xr:uid="{00000000-0005-0000-0000-000007000000}"/>
    <cellStyle name="Normal 3" xfId="4" xr:uid="{00000000-0005-0000-0000-000008000000}"/>
    <cellStyle name="Percent" xfId="2" builtinId="5"/>
    <cellStyle name="Percent 2" xfId="10" xr:uid="{00000000-0005-0000-0000-00000A000000}"/>
    <cellStyle name="Total 2" xfId="9" xr:uid="{00000000-0005-0000-0000-00000B000000}"/>
  </cellStyles>
  <dxfs count="0"/>
  <tableStyles count="0" defaultTableStyle="TableStyleMedium2" defaultPivotStyle="PivotStyleLight16"/>
  <colors>
    <mruColors>
      <color rgb="FF9BC2E6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687211</xdr:colOff>
      <xdr:row>2</xdr:row>
      <xdr:rowOff>152400</xdr:rowOff>
    </xdr:from>
    <xdr:to>
      <xdr:col>13</xdr:col>
      <xdr:colOff>1012825</xdr:colOff>
      <xdr:row>8</xdr:row>
      <xdr:rowOff>27165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CD8FEF-1DE6-42BC-BB2B-A898A85401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8761" y="482600"/>
          <a:ext cx="2405239" cy="865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3</xdr:col>
      <xdr:colOff>544689</xdr:colOff>
      <xdr:row>8</xdr:row>
      <xdr:rowOff>57503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62432B-C43B-4192-A3A8-778DFFBD83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488950"/>
          <a:ext cx="2411589" cy="8512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105832</xdr:colOff>
      <xdr:row>2</xdr:row>
      <xdr:rowOff>70555</xdr:rowOff>
    </xdr:from>
    <xdr:to>
      <xdr:col>13</xdr:col>
      <xdr:colOff>563738</xdr:colOff>
      <xdr:row>7</xdr:row>
      <xdr:rowOff>124532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338039-D91A-4043-AD21-E9EBFB35AD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610" y="395111"/>
          <a:ext cx="2405239" cy="865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7054</xdr:colOff>
      <xdr:row>1</xdr:row>
      <xdr:rowOff>126999</xdr:rowOff>
    </xdr:from>
    <xdr:to>
      <xdr:col>13</xdr:col>
      <xdr:colOff>718959</xdr:colOff>
      <xdr:row>7</xdr:row>
      <xdr:rowOff>18698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273026-EA57-42A3-B330-E38ACDCA71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4665" y="289277"/>
          <a:ext cx="2405239" cy="865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13</xdr:col>
      <xdr:colOff>792339</xdr:colOff>
      <xdr:row>8</xdr:row>
      <xdr:rowOff>71615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ADC9F6-EB63-4646-B490-CBC3D88C7A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6350" y="488950"/>
          <a:ext cx="2405239" cy="865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596900</xdr:colOff>
      <xdr:row>2</xdr:row>
      <xdr:rowOff>19050</xdr:rowOff>
    </xdr:from>
    <xdr:to>
      <xdr:col>13</xdr:col>
      <xdr:colOff>468489</xdr:colOff>
      <xdr:row>7</xdr:row>
      <xdr:rowOff>58915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AA5410-9E41-494E-ACB3-87502EF233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349250"/>
          <a:ext cx="2405239" cy="865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800100</xdr:colOff>
      <xdr:row>2</xdr:row>
      <xdr:rowOff>63500</xdr:rowOff>
    </xdr:from>
    <xdr:to>
      <xdr:col>14</xdr:col>
      <xdr:colOff>417689</xdr:colOff>
      <xdr:row>7</xdr:row>
      <xdr:rowOff>89253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AE6C3E-1B0A-4418-8F89-27CB13D121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3100" y="393700"/>
          <a:ext cx="2411589" cy="8512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787400</xdr:colOff>
      <xdr:row>2</xdr:row>
      <xdr:rowOff>146050</xdr:rowOff>
    </xdr:from>
    <xdr:to>
      <xdr:col>6</xdr:col>
      <xdr:colOff>1001889</xdr:colOff>
      <xdr:row>8</xdr:row>
      <xdr:rowOff>6703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8E7E57-44FD-4A84-A5D3-ECDC382A97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2650" y="463550"/>
          <a:ext cx="2411589" cy="8512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2</xdr:row>
      <xdr:rowOff>104775</xdr:rowOff>
    </xdr:from>
    <xdr:to>
      <xdr:col>5</xdr:col>
      <xdr:colOff>528814</xdr:colOff>
      <xdr:row>7</xdr:row>
      <xdr:rowOff>127353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A52085D9-E789-4121-B289-D87240D85C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428625"/>
          <a:ext cx="2309989" cy="8322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1147939</xdr:colOff>
      <xdr:row>8</xdr:row>
      <xdr:rowOff>57503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0C147B-FE29-4808-BEE2-88EE7F0F07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495300"/>
          <a:ext cx="2411589" cy="8512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12436-1EB5-4260-8CEC-A60207C56B1B}">
  <dimension ref="A2:C19"/>
  <sheetViews>
    <sheetView topLeftCell="A2" workbookViewId="0">
      <selection activeCell="A16" sqref="A16"/>
    </sheetView>
  </sheetViews>
  <sheetFormatPr defaultRowHeight="15" x14ac:dyDescent="0.25"/>
  <cols>
    <col min="1" max="1" width="24.5703125" bestFit="1" customWidth="1"/>
    <col min="2" max="2" width="14.85546875" style="14" bestFit="1" customWidth="1"/>
    <col min="3" max="3" width="8.7109375" style="18"/>
  </cols>
  <sheetData>
    <row r="2" spans="1:3" x14ac:dyDescent="0.25">
      <c r="B2" s="14" t="s">
        <v>0</v>
      </c>
    </row>
    <row r="4" spans="1:3" x14ac:dyDescent="0.25">
      <c r="A4" t="s">
        <v>1</v>
      </c>
      <c r="B4" s="14" t="e">
        <f>#REF!</f>
        <v>#REF!</v>
      </c>
    </row>
    <row r="5" spans="1:3" x14ac:dyDescent="0.25">
      <c r="A5" t="s">
        <v>2</v>
      </c>
      <c r="B5" s="14" t="e">
        <f>#REF!</f>
        <v>#REF!</v>
      </c>
    </row>
    <row r="6" spans="1:3" x14ac:dyDescent="0.25">
      <c r="A6" t="s">
        <v>3</v>
      </c>
      <c r="B6" s="14" t="e">
        <f>#REF!</f>
        <v>#REF!</v>
      </c>
    </row>
    <row r="7" spans="1:3" x14ac:dyDescent="0.25">
      <c r="A7" t="s">
        <v>4</v>
      </c>
      <c r="B7" s="14" t="e">
        <f>(B$17-B$4-B$5)/3</f>
        <v>#REF!</v>
      </c>
      <c r="C7" s="18" t="e">
        <f>B7/B$19</f>
        <v>#REF!</v>
      </c>
    </row>
    <row r="8" spans="1:3" x14ac:dyDescent="0.25">
      <c r="A8" t="s">
        <v>5</v>
      </c>
      <c r="B8" s="14" t="e">
        <f t="shared" ref="B8:B9" si="0">(B$17-B$4-B$5)/3</f>
        <v>#REF!</v>
      </c>
      <c r="C8" s="18" t="e">
        <f t="shared" ref="C8:C9" si="1">B8/B$19</f>
        <v>#REF!</v>
      </c>
    </row>
    <row r="9" spans="1:3" x14ac:dyDescent="0.25">
      <c r="A9" t="s">
        <v>6</v>
      </c>
      <c r="B9" s="14" t="e">
        <f t="shared" si="0"/>
        <v>#REF!</v>
      </c>
      <c r="C9" s="18" t="e">
        <f t="shared" si="1"/>
        <v>#REF!</v>
      </c>
    </row>
    <row r="11" spans="1:3" x14ac:dyDescent="0.25">
      <c r="A11" t="s">
        <v>7</v>
      </c>
      <c r="B11" s="14">
        <v>1599370000</v>
      </c>
    </row>
    <row r="12" spans="1:3" x14ac:dyDescent="0.25">
      <c r="A12" t="s">
        <v>8</v>
      </c>
      <c r="B12" s="14">
        <v>-87000000</v>
      </c>
    </row>
    <row r="13" spans="1:3" x14ac:dyDescent="0.25">
      <c r="B13" s="14">
        <f>SUM(B11:B12)</f>
        <v>1512370000</v>
      </c>
    </row>
    <row r="15" spans="1:3" x14ac:dyDescent="0.25">
      <c r="A15" t="s">
        <v>9</v>
      </c>
      <c r="B15" s="14" t="e">
        <f>-#REF!</f>
        <v>#REF!</v>
      </c>
    </row>
    <row r="17" spans="1:2" x14ac:dyDescent="0.25">
      <c r="A17" t="s">
        <v>10</v>
      </c>
      <c r="B17" s="14" t="e">
        <f>SUM(B13:B16)</f>
        <v>#REF!</v>
      </c>
    </row>
    <row r="19" spans="1:2" x14ac:dyDescent="0.25">
      <c r="A19" t="s">
        <v>11</v>
      </c>
      <c r="B19" s="14" t="e">
        <f>#REF!</f>
        <v>#REF!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44868-CE45-412F-AF46-C74056D45FD9}">
  <dimension ref="A1:G151"/>
  <sheetViews>
    <sheetView showGridLines="0" topLeftCell="B1" workbookViewId="0">
      <selection activeCell="B2" sqref="B2"/>
    </sheetView>
  </sheetViews>
  <sheetFormatPr defaultColWidth="9.140625" defaultRowHeight="12.75" x14ac:dyDescent="0.2"/>
  <cols>
    <col min="1" max="1" width="11.42578125" style="57" hidden="1" customWidth="1"/>
    <col min="2" max="2" width="60.85546875" style="58" bestFit="1" customWidth="1"/>
    <col min="3" max="7" width="15.7109375" style="58" customWidth="1"/>
    <col min="8" max="16384" width="9.140625" style="58"/>
  </cols>
  <sheetData>
    <row r="1" spans="1:7" ht="12.95" customHeight="1" x14ac:dyDescent="0.2"/>
    <row r="2" spans="1:7" ht="12.95" customHeight="1" x14ac:dyDescent="0.2">
      <c r="B2" s="75" t="s">
        <v>168</v>
      </c>
    </row>
    <row r="3" spans="1:7" ht="12.95" customHeight="1" x14ac:dyDescent="0.2">
      <c r="B3" s="75" t="s">
        <v>197</v>
      </c>
    </row>
    <row r="4" spans="1:7" ht="12.95" customHeight="1" x14ac:dyDescent="0.2"/>
    <row r="5" spans="1:7" ht="12.95" customHeight="1" x14ac:dyDescent="0.2"/>
    <row r="6" spans="1:7" ht="12.95" customHeight="1" x14ac:dyDescent="0.2"/>
    <row r="7" spans="1:7" ht="12.95" customHeight="1" x14ac:dyDescent="0.2"/>
    <row r="8" spans="1:7" ht="12.95" customHeight="1" x14ac:dyDescent="0.2">
      <c r="B8" s="58" t="s">
        <v>14</v>
      </c>
    </row>
    <row r="9" spans="1:7" ht="12.95" customHeight="1" x14ac:dyDescent="0.2"/>
    <row r="10" spans="1:7" ht="12.95" customHeight="1" thickBot="1" x14ac:dyDescent="0.25">
      <c r="A10" s="59"/>
      <c r="B10" s="60"/>
    </row>
    <row r="11" spans="1:7" s="66" customFormat="1" ht="51.75" thickBot="1" x14ac:dyDescent="0.25">
      <c r="A11" s="65" t="s">
        <v>198</v>
      </c>
      <c r="B11" s="67" t="s">
        <v>15</v>
      </c>
      <c r="C11" s="95" t="s">
        <v>175</v>
      </c>
      <c r="D11" s="95" t="s">
        <v>179</v>
      </c>
      <c r="E11" s="95" t="s">
        <v>187</v>
      </c>
      <c r="F11" s="95" t="s">
        <v>181</v>
      </c>
      <c r="G11" s="96" t="s">
        <v>183</v>
      </c>
    </row>
    <row r="12" spans="1:7" s="62" customFormat="1" ht="12.95" customHeight="1" thickBot="1" x14ac:dyDescent="0.25">
      <c r="A12" s="63"/>
      <c r="B12" s="68"/>
      <c r="C12" s="97" t="s">
        <v>176</v>
      </c>
      <c r="D12" s="97" t="s">
        <v>180</v>
      </c>
      <c r="E12" s="97" t="s">
        <v>188</v>
      </c>
      <c r="F12" s="97" t="s">
        <v>182</v>
      </c>
      <c r="G12" s="97" t="s">
        <v>184</v>
      </c>
    </row>
    <row r="13" spans="1:7" s="62" customFormat="1" ht="12.95" customHeight="1" thickBot="1" x14ac:dyDescent="0.25">
      <c r="A13" s="63"/>
      <c r="B13" s="69"/>
      <c r="C13" s="70" t="s">
        <v>17</v>
      </c>
      <c r="D13" s="70" t="s">
        <v>17</v>
      </c>
      <c r="E13" s="70" t="s">
        <v>17</v>
      </c>
      <c r="F13" s="70" t="s">
        <v>17</v>
      </c>
      <c r="G13" s="70" t="s">
        <v>17</v>
      </c>
    </row>
    <row r="14" spans="1:7" ht="12.95" customHeight="1" thickBot="1" x14ac:dyDescent="0.25">
      <c r="A14" s="64">
        <v>10000163</v>
      </c>
      <c r="B14" s="71" t="s">
        <v>18</v>
      </c>
      <c r="C14" s="77">
        <v>0</v>
      </c>
      <c r="D14" s="77">
        <v>200000</v>
      </c>
      <c r="E14" s="77">
        <v>0</v>
      </c>
      <c r="F14" s="77">
        <v>0</v>
      </c>
      <c r="G14" s="77">
        <v>0</v>
      </c>
    </row>
    <row r="15" spans="1:7" ht="12.95" customHeight="1" thickBot="1" x14ac:dyDescent="0.25">
      <c r="A15" s="64">
        <v>10000291</v>
      </c>
      <c r="B15" s="71" t="s">
        <v>19</v>
      </c>
      <c r="C15" s="78">
        <v>9032</v>
      </c>
      <c r="D15" s="78">
        <v>0</v>
      </c>
      <c r="E15" s="78">
        <v>73419</v>
      </c>
      <c r="F15" s="78">
        <v>0</v>
      </c>
      <c r="G15" s="78">
        <v>129066</v>
      </c>
    </row>
    <row r="16" spans="1:7" ht="12.95" customHeight="1" thickBot="1" x14ac:dyDescent="0.25">
      <c r="A16" s="64">
        <v>10000385</v>
      </c>
      <c r="B16" s="71" t="s">
        <v>20</v>
      </c>
      <c r="C16" s="78">
        <v>130</v>
      </c>
      <c r="D16" s="78">
        <v>200000</v>
      </c>
      <c r="E16" s="78">
        <v>1044</v>
      </c>
      <c r="F16" s="78">
        <v>0</v>
      </c>
      <c r="G16" s="78">
        <v>0</v>
      </c>
    </row>
    <row r="17" spans="1:7" ht="12.95" customHeight="1" thickBot="1" x14ac:dyDescent="0.25">
      <c r="A17" s="64">
        <v>10007162</v>
      </c>
      <c r="B17" s="71" t="s">
        <v>21</v>
      </c>
      <c r="C17" s="78">
        <v>435</v>
      </c>
      <c r="D17" s="78">
        <v>0</v>
      </c>
      <c r="E17" s="78">
        <v>60412</v>
      </c>
      <c r="F17" s="78">
        <v>0</v>
      </c>
      <c r="G17" s="78">
        <v>185631</v>
      </c>
    </row>
    <row r="18" spans="1:7" ht="12.95" customHeight="1" thickBot="1" x14ac:dyDescent="0.25">
      <c r="A18" s="64">
        <v>10007759</v>
      </c>
      <c r="B18" s="71" t="s">
        <v>22</v>
      </c>
      <c r="C18" s="78">
        <v>31593</v>
      </c>
      <c r="D18" s="78">
        <v>0</v>
      </c>
      <c r="E18" s="78">
        <v>115818</v>
      </c>
      <c r="F18" s="78">
        <v>0</v>
      </c>
      <c r="G18" s="78">
        <v>81166</v>
      </c>
    </row>
    <row r="19" spans="1:7" ht="12.95" customHeight="1" thickBot="1" x14ac:dyDescent="0.25">
      <c r="A19" s="64">
        <v>10007850</v>
      </c>
      <c r="B19" s="71" t="s">
        <v>23</v>
      </c>
      <c r="C19" s="78">
        <v>67983</v>
      </c>
      <c r="D19" s="78">
        <v>0</v>
      </c>
      <c r="E19" s="78">
        <v>463857</v>
      </c>
      <c r="F19" s="78">
        <v>0</v>
      </c>
      <c r="G19" s="78">
        <v>76266</v>
      </c>
    </row>
    <row r="20" spans="1:7" ht="12.95" customHeight="1" thickBot="1" x14ac:dyDescent="0.25">
      <c r="A20" s="64">
        <v>10000571</v>
      </c>
      <c r="B20" s="71" t="s">
        <v>24</v>
      </c>
      <c r="C20" s="78">
        <v>88</v>
      </c>
      <c r="D20" s="78">
        <v>200000</v>
      </c>
      <c r="E20" s="78">
        <v>22800</v>
      </c>
      <c r="F20" s="78">
        <v>0</v>
      </c>
      <c r="G20" s="78">
        <v>0</v>
      </c>
    </row>
    <row r="21" spans="1:7" ht="12.95" customHeight="1" thickBot="1" x14ac:dyDescent="0.25">
      <c r="A21" s="64">
        <v>10007152</v>
      </c>
      <c r="B21" s="71" t="s">
        <v>25</v>
      </c>
      <c r="C21" s="78">
        <v>4322</v>
      </c>
      <c r="D21" s="78">
        <v>0</v>
      </c>
      <c r="E21" s="78">
        <v>22901</v>
      </c>
      <c r="F21" s="78">
        <v>0</v>
      </c>
      <c r="G21" s="78">
        <v>31213</v>
      </c>
    </row>
    <row r="22" spans="1:7" ht="12.95" customHeight="1" thickBot="1" x14ac:dyDescent="0.25">
      <c r="A22" s="64">
        <v>10007760</v>
      </c>
      <c r="B22" s="71" t="s">
        <v>26</v>
      </c>
      <c r="C22" s="78">
        <v>2378</v>
      </c>
      <c r="D22" s="78">
        <v>200000</v>
      </c>
      <c r="E22" s="78">
        <v>176379</v>
      </c>
      <c r="F22" s="78">
        <v>0</v>
      </c>
      <c r="G22" s="78">
        <v>0</v>
      </c>
    </row>
    <row r="23" spans="1:7" ht="12.95" customHeight="1" thickBot="1" x14ac:dyDescent="0.25">
      <c r="A23" s="64">
        <v>10006840</v>
      </c>
      <c r="B23" s="71" t="s">
        <v>27</v>
      </c>
      <c r="C23" s="78">
        <v>246570</v>
      </c>
      <c r="D23" s="78">
        <v>0</v>
      </c>
      <c r="E23" s="78">
        <v>1054941</v>
      </c>
      <c r="F23" s="78">
        <v>0</v>
      </c>
      <c r="G23" s="78">
        <v>194773</v>
      </c>
    </row>
    <row r="24" spans="1:7" ht="12.95" customHeight="1" thickBot="1" x14ac:dyDescent="0.25">
      <c r="A24" s="64">
        <v>10000712</v>
      </c>
      <c r="B24" s="71" t="s">
        <v>199</v>
      </c>
      <c r="C24" s="78">
        <v>0</v>
      </c>
      <c r="D24" s="78">
        <v>200000</v>
      </c>
      <c r="E24" s="78">
        <v>0</v>
      </c>
      <c r="F24" s="78">
        <v>0</v>
      </c>
      <c r="G24" s="78">
        <v>0</v>
      </c>
    </row>
    <row r="25" spans="1:7" ht="12.95" customHeight="1" thickBot="1" x14ac:dyDescent="0.25">
      <c r="A25" s="64">
        <v>10007140</v>
      </c>
      <c r="B25" s="71" t="s">
        <v>28</v>
      </c>
      <c r="C25" s="78">
        <v>5501</v>
      </c>
      <c r="D25" s="78">
        <v>0</v>
      </c>
      <c r="E25" s="78">
        <v>80592</v>
      </c>
      <c r="F25" s="78">
        <v>0</v>
      </c>
      <c r="G25" s="78">
        <v>54342</v>
      </c>
    </row>
    <row r="26" spans="1:7" ht="12.95" customHeight="1" thickBot="1" x14ac:dyDescent="0.25">
      <c r="A26" s="64">
        <v>10007811</v>
      </c>
      <c r="B26" s="71" t="s">
        <v>29</v>
      </c>
      <c r="C26" s="78">
        <v>254</v>
      </c>
      <c r="D26" s="78">
        <v>200000</v>
      </c>
      <c r="E26" s="78">
        <v>2697</v>
      </c>
      <c r="F26" s="78">
        <v>0</v>
      </c>
      <c r="G26" s="78">
        <v>0</v>
      </c>
    </row>
    <row r="27" spans="1:7" ht="12.95" customHeight="1" thickBot="1" x14ac:dyDescent="0.25">
      <c r="A27" s="64">
        <v>10006841</v>
      </c>
      <c r="B27" s="71" t="s">
        <v>30</v>
      </c>
      <c r="C27" s="78">
        <v>2920</v>
      </c>
      <c r="D27" s="78">
        <v>200000</v>
      </c>
      <c r="E27" s="78">
        <v>14351</v>
      </c>
      <c r="F27" s="78">
        <v>0</v>
      </c>
      <c r="G27" s="78">
        <v>0</v>
      </c>
    </row>
    <row r="28" spans="1:7" ht="12.95" customHeight="1" thickBot="1" x14ac:dyDescent="0.25">
      <c r="A28" s="64">
        <v>10000824</v>
      </c>
      <c r="B28" s="71" t="s">
        <v>31</v>
      </c>
      <c r="C28" s="78">
        <v>6667</v>
      </c>
      <c r="D28" s="78">
        <v>0</v>
      </c>
      <c r="E28" s="78">
        <v>77505</v>
      </c>
      <c r="F28" s="78">
        <v>0</v>
      </c>
      <c r="G28" s="78">
        <v>28792</v>
      </c>
    </row>
    <row r="29" spans="1:7" ht="12.95" customHeight="1" thickBot="1" x14ac:dyDescent="0.25">
      <c r="A29" s="64">
        <v>10007785</v>
      </c>
      <c r="B29" s="71" t="s">
        <v>32</v>
      </c>
      <c r="C29" s="78">
        <v>29150</v>
      </c>
      <c r="D29" s="78">
        <v>0</v>
      </c>
      <c r="E29" s="78">
        <v>69014</v>
      </c>
      <c r="F29" s="78">
        <v>0</v>
      </c>
      <c r="G29" s="78">
        <v>28580</v>
      </c>
    </row>
    <row r="30" spans="1:7" ht="12.95" customHeight="1" thickBot="1" x14ac:dyDescent="0.25">
      <c r="A30" s="64">
        <v>10000886</v>
      </c>
      <c r="B30" s="71" t="s">
        <v>33</v>
      </c>
      <c r="C30" s="78">
        <v>12747</v>
      </c>
      <c r="D30" s="78">
        <v>0</v>
      </c>
      <c r="E30" s="78">
        <v>74657</v>
      </c>
      <c r="F30" s="78">
        <v>0</v>
      </c>
      <c r="G30" s="78">
        <v>55971</v>
      </c>
    </row>
    <row r="31" spans="1:7" ht="12.95" customHeight="1" thickBot="1" x14ac:dyDescent="0.25">
      <c r="A31" s="64">
        <v>10007786</v>
      </c>
      <c r="B31" s="71" t="s">
        <v>34</v>
      </c>
      <c r="C31" s="78">
        <v>267367</v>
      </c>
      <c r="D31" s="78">
        <v>0</v>
      </c>
      <c r="E31" s="78">
        <v>922145</v>
      </c>
      <c r="F31" s="78">
        <v>0</v>
      </c>
      <c r="G31" s="78">
        <v>194773</v>
      </c>
    </row>
    <row r="32" spans="1:7" ht="12.95" customHeight="1" thickBot="1" x14ac:dyDescent="0.25">
      <c r="A32" s="64">
        <v>10000961</v>
      </c>
      <c r="B32" s="71" t="s">
        <v>35</v>
      </c>
      <c r="C32" s="78">
        <v>27984</v>
      </c>
      <c r="D32" s="78">
        <v>0</v>
      </c>
      <c r="E32" s="78">
        <v>142730</v>
      </c>
      <c r="F32" s="78">
        <v>0</v>
      </c>
      <c r="G32" s="78">
        <v>58671</v>
      </c>
    </row>
    <row r="33" spans="1:7" ht="12.95" customHeight="1" thickBot="1" x14ac:dyDescent="0.25">
      <c r="A33" s="64">
        <v>10000975</v>
      </c>
      <c r="B33" s="71" t="s">
        <v>36</v>
      </c>
      <c r="C33" s="78">
        <v>259</v>
      </c>
      <c r="D33" s="78">
        <v>0</v>
      </c>
      <c r="E33" s="78">
        <v>2648</v>
      </c>
      <c r="F33" s="78">
        <v>0</v>
      </c>
      <c r="G33" s="78">
        <v>11540</v>
      </c>
    </row>
    <row r="34" spans="1:7" ht="12.95" customHeight="1" thickBot="1" x14ac:dyDescent="0.25">
      <c r="A34" s="64">
        <v>10007788</v>
      </c>
      <c r="B34" s="71" t="s">
        <v>37</v>
      </c>
      <c r="C34" s="78">
        <v>760046</v>
      </c>
      <c r="D34" s="78">
        <v>0</v>
      </c>
      <c r="E34" s="78">
        <v>1895879</v>
      </c>
      <c r="F34" s="78">
        <v>0</v>
      </c>
      <c r="G34" s="78">
        <v>194773</v>
      </c>
    </row>
    <row r="35" spans="1:7" ht="12.95" customHeight="1" thickBot="1" x14ac:dyDescent="0.25">
      <c r="A35" s="64">
        <v>10001143</v>
      </c>
      <c r="B35" s="71" t="s">
        <v>38</v>
      </c>
      <c r="C35" s="78">
        <v>1185</v>
      </c>
      <c r="D35" s="78">
        <v>0</v>
      </c>
      <c r="E35" s="78">
        <v>111134</v>
      </c>
      <c r="F35" s="78">
        <v>0</v>
      </c>
      <c r="G35" s="78">
        <v>28663</v>
      </c>
    </row>
    <row r="36" spans="1:7" ht="12.95" customHeight="1" thickBot="1" x14ac:dyDescent="0.25">
      <c r="A36" s="64">
        <v>10007141</v>
      </c>
      <c r="B36" s="71" t="s">
        <v>39</v>
      </c>
      <c r="C36" s="78">
        <v>10027</v>
      </c>
      <c r="D36" s="78">
        <v>0</v>
      </c>
      <c r="E36" s="78">
        <v>105178</v>
      </c>
      <c r="F36" s="78">
        <v>0</v>
      </c>
      <c r="G36" s="78">
        <v>120503</v>
      </c>
    </row>
    <row r="37" spans="1:7" ht="12.95" customHeight="1" thickBot="1" x14ac:dyDescent="0.25">
      <c r="A37" s="64">
        <v>10007848</v>
      </c>
      <c r="B37" s="71" t="s">
        <v>40</v>
      </c>
      <c r="C37" s="78">
        <v>19956</v>
      </c>
      <c r="D37" s="78">
        <v>0</v>
      </c>
      <c r="E37" s="78">
        <v>51555</v>
      </c>
      <c r="F37" s="78">
        <v>0</v>
      </c>
      <c r="G37" s="78">
        <v>53495</v>
      </c>
    </row>
    <row r="38" spans="1:7" ht="12.95" customHeight="1" thickBot="1" x14ac:dyDescent="0.25">
      <c r="A38" s="64">
        <v>10007137</v>
      </c>
      <c r="B38" s="71" t="s">
        <v>41</v>
      </c>
      <c r="C38" s="78">
        <v>21339</v>
      </c>
      <c r="D38" s="78">
        <v>0</v>
      </c>
      <c r="E38" s="78">
        <v>14316</v>
      </c>
      <c r="F38" s="78">
        <v>0</v>
      </c>
      <c r="G38" s="78">
        <v>13234</v>
      </c>
    </row>
    <row r="39" spans="1:7" ht="12.95" customHeight="1" thickBot="1" x14ac:dyDescent="0.25">
      <c r="A39" s="64">
        <v>10001478</v>
      </c>
      <c r="B39" s="71" t="s">
        <v>42</v>
      </c>
      <c r="C39" s="78">
        <v>23634</v>
      </c>
      <c r="D39" s="78">
        <v>0</v>
      </c>
      <c r="E39" s="78">
        <v>143145</v>
      </c>
      <c r="F39" s="78">
        <v>0</v>
      </c>
      <c r="G39" s="78">
        <v>85671</v>
      </c>
    </row>
    <row r="40" spans="1:7" ht="12.95" customHeight="1" thickBot="1" x14ac:dyDescent="0.25">
      <c r="A40" s="64">
        <v>10001653</v>
      </c>
      <c r="B40" s="71" t="s">
        <v>145</v>
      </c>
      <c r="C40" s="78">
        <v>0</v>
      </c>
      <c r="D40" s="78">
        <v>0</v>
      </c>
      <c r="E40" s="78">
        <v>0</v>
      </c>
      <c r="F40" s="78">
        <v>0</v>
      </c>
      <c r="G40" s="78">
        <v>24924</v>
      </c>
    </row>
    <row r="41" spans="1:7" ht="12.95" customHeight="1" thickBot="1" x14ac:dyDescent="0.25">
      <c r="A41" s="64">
        <v>10007761</v>
      </c>
      <c r="B41" s="71" t="s">
        <v>43</v>
      </c>
      <c r="C41" s="78">
        <v>0</v>
      </c>
      <c r="D41" s="78">
        <v>200000</v>
      </c>
      <c r="E41" s="78">
        <v>27245</v>
      </c>
      <c r="F41" s="78">
        <v>0</v>
      </c>
      <c r="G41" s="78">
        <v>0</v>
      </c>
    </row>
    <row r="42" spans="1:7" ht="12.95" customHeight="1" thickBot="1" x14ac:dyDescent="0.25">
      <c r="A42" s="64">
        <v>10001726</v>
      </c>
      <c r="B42" s="71" t="s">
        <v>44</v>
      </c>
      <c r="C42" s="78">
        <v>9869</v>
      </c>
      <c r="D42" s="78">
        <v>0</v>
      </c>
      <c r="E42" s="78">
        <v>87465</v>
      </c>
      <c r="F42" s="78">
        <v>0</v>
      </c>
      <c r="G42" s="78">
        <v>117492</v>
      </c>
    </row>
    <row r="43" spans="1:7" ht="12.95" customHeight="1" thickBot="1" x14ac:dyDescent="0.25">
      <c r="A43" s="64">
        <v>10007822</v>
      </c>
      <c r="B43" s="71" t="s">
        <v>45</v>
      </c>
      <c r="C43" s="78">
        <v>257160</v>
      </c>
      <c r="D43" s="78">
        <v>0</v>
      </c>
      <c r="E43" s="78">
        <v>228519</v>
      </c>
      <c r="F43" s="78">
        <v>0</v>
      </c>
      <c r="G43" s="78">
        <v>194773</v>
      </c>
    </row>
    <row r="44" spans="1:7" ht="12.95" customHeight="1" thickBot="1" x14ac:dyDescent="0.25">
      <c r="A44" s="64">
        <v>10006427</v>
      </c>
      <c r="B44" s="71" t="s">
        <v>46</v>
      </c>
      <c r="C44" s="78">
        <v>0</v>
      </c>
      <c r="D44" s="78">
        <v>200000</v>
      </c>
      <c r="E44" s="78">
        <v>9125</v>
      </c>
      <c r="F44" s="78">
        <v>0</v>
      </c>
      <c r="G44" s="78">
        <v>0</v>
      </c>
    </row>
    <row r="45" spans="1:7" ht="12.95" customHeight="1" thickBot="1" x14ac:dyDescent="0.25">
      <c r="A45" s="64">
        <v>10007842</v>
      </c>
      <c r="B45" s="71" t="s">
        <v>47</v>
      </c>
      <c r="C45" s="78">
        <v>97</v>
      </c>
      <c r="D45" s="78">
        <v>200000</v>
      </c>
      <c r="E45" s="78">
        <v>7556</v>
      </c>
      <c r="F45" s="78">
        <v>0</v>
      </c>
      <c r="G45" s="78">
        <v>0</v>
      </c>
    </row>
    <row r="46" spans="1:7" ht="12.95" customHeight="1" thickBot="1" x14ac:dyDescent="0.25">
      <c r="A46" s="64">
        <v>10001883</v>
      </c>
      <c r="B46" s="71" t="s">
        <v>48</v>
      </c>
      <c r="C46" s="78">
        <v>2883</v>
      </c>
      <c r="D46" s="78">
        <v>0</v>
      </c>
      <c r="E46" s="78">
        <v>39047</v>
      </c>
      <c r="F46" s="78">
        <v>0</v>
      </c>
      <c r="G46" s="78">
        <v>43163</v>
      </c>
    </row>
    <row r="47" spans="1:7" ht="12.95" customHeight="1" thickBot="1" x14ac:dyDescent="0.25">
      <c r="A47" s="64">
        <v>10007851</v>
      </c>
      <c r="B47" s="71" t="s">
        <v>49</v>
      </c>
      <c r="C47" s="78">
        <v>14552</v>
      </c>
      <c r="D47" s="78">
        <v>0</v>
      </c>
      <c r="E47" s="78">
        <v>19013</v>
      </c>
      <c r="F47" s="78">
        <v>0</v>
      </c>
      <c r="G47" s="78">
        <v>60574</v>
      </c>
    </row>
    <row r="48" spans="1:7" ht="12.95" customHeight="1" thickBot="1" x14ac:dyDescent="0.25">
      <c r="A48" s="64">
        <v>10007143</v>
      </c>
      <c r="B48" s="71" t="s">
        <v>50</v>
      </c>
      <c r="C48" s="78">
        <v>86815</v>
      </c>
      <c r="D48" s="78">
        <v>0</v>
      </c>
      <c r="E48" s="78">
        <v>489234</v>
      </c>
      <c r="F48" s="78">
        <v>0</v>
      </c>
      <c r="G48" s="78">
        <v>134748</v>
      </c>
    </row>
    <row r="49" spans="1:7" ht="12.95" customHeight="1" thickBot="1" x14ac:dyDescent="0.25">
      <c r="A49" s="64">
        <v>10007789</v>
      </c>
      <c r="B49" s="71" t="s">
        <v>51</v>
      </c>
      <c r="C49" s="78">
        <v>28627</v>
      </c>
      <c r="D49" s="78">
        <v>0</v>
      </c>
      <c r="E49" s="78">
        <v>454053</v>
      </c>
      <c r="F49" s="78">
        <v>0</v>
      </c>
      <c r="G49" s="78">
        <v>148980</v>
      </c>
    </row>
    <row r="50" spans="1:7" ht="12.95" customHeight="1" thickBot="1" x14ac:dyDescent="0.25">
      <c r="A50" s="64">
        <v>10007144</v>
      </c>
      <c r="B50" s="71" t="s">
        <v>52</v>
      </c>
      <c r="C50" s="78">
        <v>1374</v>
      </c>
      <c r="D50" s="78">
        <v>0</v>
      </c>
      <c r="E50" s="78">
        <v>58996</v>
      </c>
      <c r="F50" s="78">
        <v>0</v>
      </c>
      <c r="G50" s="78">
        <v>13884</v>
      </c>
    </row>
    <row r="51" spans="1:7" ht="12.95" customHeight="1" thickBot="1" x14ac:dyDescent="0.25">
      <c r="A51" s="64">
        <v>10007823</v>
      </c>
      <c r="B51" s="71" t="s">
        <v>53</v>
      </c>
      <c r="C51" s="78">
        <v>648</v>
      </c>
      <c r="D51" s="78">
        <v>200000</v>
      </c>
      <c r="E51" s="78">
        <v>29594</v>
      </c>
      <c r="F51" s="78">
        <v>0</v>
      </c>
      <c r="G51" s="78">
        <v>0</v>
      </c>
    </row>
    <row r="52" spans="1:7" ht="12.95" customHeight="1" thickBot="1" x14ac:dyDescent="0.25">
      <c r="A52" s="64">
        <v>10007791</v>
      </c>
      <c r="B52" s="71" t="s">
        <v>54</v>
      </c>
      <c r="C52" s="78">
        <v>17430</v>
      </c>
      <c r="D52" s="78">
        <v>0</v>
      </c>
      <c r="E52" s="78">
        <v>195017</v>
      </c>
      <c r="F52" s="78">
        <v>0</v>
      </c>
      <c r="G52" s="78">
        <v>151788</v>
      </c>
    </row>
    <row r="53" spans="1:7" ht="12.95" customHeight="1" thickBot="1" x14ac:dyDescent="0.25">
      <c r="A53" s="64">
        <v>10007792</v>
      </c>
      <c r="B53" s="71" t="s">
        <v>55</v>
      </c>
      <c r="C53" s="78">
        <v>83891</v>
      </c>
      <c r="D53" s="78">
        <v>0</v>
      </c>
      <c r="E53" s="78">
        <v>628941</v>
      </c>
      <c r="F53" s="78">
        <v>0</v>
      </c>
      <c r="G53" s="78">
        <v>194773</v>
      </c>
    </row>
    <row r="54" spans="1:7" ht="12.95" customHeight="1" thickBot="1" x14ac:dyDescent="0.25">
      <c r="A54" s="64">
        <v>10008640</v>
      </c>
      <c r="B54" s="71" t="s">
        <v>56</v>
      </c>
      <c r="C54" s="78">
        <v>0</v>
      </c>
      <c r="D54" s="78">
        <v>0</v>
      </c>
      <c r="E54" s="78">
        <v>4130</v>
      </c>
      <c r="F54" s="78">
        <v>0</v>
      </c>
      <c r="G54" s="78">
        <v>14122</v>
      </c>
    </row>
    <row r="55" spans="1:7" ht="12.95" customHeight="1" thickBot="1" x14ac:dyDescent="0.25">
      <c r="A55" s="64">
        <v>10007145</v>
      </c>
      <c r="B55" s="71" t="s">
        <v>57</v>
      </c>
      <c r="C55" s="78">
        <v>1934</v>
      </c>
      <c r="D55" s="78">
        <v>0</v>
      </c>
      <c r="E55" s="78">
        <v>16965</v>
      </c>
      <c r="F55" s="78">
        <v>0</v>
      </c>
      <c r="G55" s="78">
        <v>27670</v>
      </c>
    </row>
    <row r="56" spans="1:7" ht="12.95" customHeight="1" thickBot="1" x14ac:dyDescent="0.25">
      <c r="A56" s="64">
        <v>10002718</v>
      </c>
      <c r="B56" s="71" t="s">
        <v>58</v>
      </c>
      <c r="C56" s="78">
        <v>2415</v>
      </c>
      <c r="D56" s="78">
        <v>0</v>
      </c>
      <c r="E56" s="78">
        <v>106030</v>
      </c>
      <c r="F56" s="78">
        <v>0</v>
      </c>
      <c r="G56" s="78">
        <v>29974</v>
      </c>
    </row>
    <row r="57" spans="1:7" ht="12.95" customHeight="1" thickBot="1" x14ac:dyDescent="0.25">
      <c r="A57" s="64">
        <v>10007146</v>
      </c>
      <c r="B57" s="71" t="s">
        <v>59</v>
      </c>
      <c r="C57" s="78">
        <v>17300</v>
      </c>
      <c r="D57" s="78">
        <v>0</v>
      </c>
      <c r="E57" s="78">
        <v>44463</v>
      </c>
      <c r="F57" s="78">
        <v>0</v>
      </c>
      <c r="G57" s="78">
        <v>90892</v>
      </c>
    </row>
    <row r="58" spans="1:7" ht="12.95" customHeight="1" thickBot="1" x14ac:dyDescent="0.25">
      <c r="A58" s="64">
        <v>10007825</v>
      </c>
      <c r="B58" s="71" t="s">
        <v>60</v>
      </c>
      <c r="C58" s="78">
        <v>560</v>
      </c>
      <c r="D58" s="78">
        <v>0</v>
      </c>
      <c r="E58" s="78">
        <v>12401</v>
      </c>
      <c r="F58" s="78">
        <v>0</v>
      </c>
      <c r="G58" s="78">
        <v>27005</v>
      </c>
    </row>
    <row r="59" spans="1:7" ht="12.95" customHeight="1" thickBot="1" x14ac:dyDescent="0.25">
      <c r="A59" s="64">
        <v>10040812</v>
      </c>
      <c r="B59" s="71" t="s">
        <v>61</v>
      </c>
      <c r="C59" s="78">
        <v>22024</v>
      </c>
      <c r="D59" s="78">
        <v>0</v>
      </c>
      <c r="E59" s="78">
        <v>11667</v>
      </c>
      <c r="F59" s="78">
        <v>0</v>
      </c>
      <c r="G59" s="78">
        <v>22960</v>
      </c>
    </row>
    <row r="60" spans="1:7" ht="12.95" customHeight="1" thickBot="1" x14ac:dyDescent="0.25">
      <c r="A60" s="64">
        <v>10080811</v>
      </c>
      <c r="B60" s="71" t="s">
        <v>62</v>
      </c>
      <c r="C60" s="78">
        <v>0</v>
      </c>
      <c r="D60" s="78">
        <v>0</v>
      </c>
      <c r="E60" s="78">
        <v>0</v>
      </c>
      <c r="F60" s="78">
        <v>0</v>
      </c>
      <c r="G60" s="78">
        <v>14718</v>
      </c>
    </row>
    <row r="61" spans="1:7" ht="12.95" customHeight="1" thickBot="1" x14ac:dyDescent="0.25">
      <c r="A61" s="64">
        <v>10007147</v>
      </c>
      <c r="B61" s="71" t="s">
        <v>63</v>
      </c>
      <c r="C61" s="78">
        <v>16731</v>
      </c>
      <c r="D61" s="78">
        <v>0</v>
      </c>
      <c r="E61" s="78">
        <v>118727</v>
      </c>
      <c r="F61" s="78">
        <v>0</v>
      </c>
      <c r="G61" s="78">
        <v>151481</v>
      </c>
    </row>
    <row r="62" spans="1:7" ht="12.95" customHeight="1" thickBot="1" x14ac:dyDescent="0.25">
      <c r="A62" s="64">
        <v>10007148</v>
      </c>
      <c r="B62" s="71" t="s">
        <v>64</v>
      </c>
      <c r="C62" s="78">
        <v>39361</v>
      </c>
      <c r="D62" s="78">
        <v>0</v>
      </c>
      <c r="E62" s="78">
        <v>205840</v>
      </c>
      <c r="F62" s="78">
        <v>0</v>
      </c>
      <c r="G62" s="78">
        <v>60194</v>
      </c>
    </row>
    <row r="63" spans="1:7" ht="12.95" customHeight="1" thickBot="1" x14ac:dyDescent="0.25">
      <c r="A63" s="64">
        <v>10007149</v>
      </c>
      <c r="B63" s="71" t="s">
        <v>65</v>
      </c>
      <c r="C63" s="78">
        <v>28955</v>
      </c>
      <c r="D63" s="78">
        <v>0</v>
      </c>
      <c r="E63" s="78">
        <v>193867</v>
      </c>
      <c r="F63" s="78">
        <v>0</v>
      </c>
      <c r="G63" s="78">
        <v>69344</v>
      </c>
    </row>
    <row r="64" spans="1:7" ht="12.95" customHeight="1" thickBot="1" x14ac:dyDescent="0.25">
      <c r="A64" s="64">
        <v>10003270</v>
      </c>
      <c r="B64" s="71" t="s">
        <v>66</v>
      </c>
      <c r="C64" s="78">
        <v>1099246</v>
      </c>
      <c r="D64" s="78">
        <v>0</v>
      </c>
      <c r="E64" s="78">
        <v>1272690</v>
      </c>
      <c r="F64" s="78">
        <v>0</v>
      </c>
      <c r="G64" s="78">
        <v>194773</v>
      </c>
    </row>
    <row r="65" spans="1:7" ht="12.95" customHeight="1" thickBot="1" x14ac:dyDescent="0.25">
      <c r="A65" s="64">
        <v>10003324</v>
      </c>
      <c r="B65" s="71" t="s">
        <v>67</v>
      </c>
      <c r="C65" s="78">
        <v>193678</v>
      </c>
      <c r="D65" s="78">
        <v>0</v>
      </c>
      <c r="E65" s="78">
        <v>99557</v>
      </c>
      <c r="F65" s="78">
        <v>4028652</v>
      </c>
      <c r="G65" s="78">
        <v>169107</v>
      </c>
    </row>
    <row r="66" spans="1:7" ht="12.95" customHeight="1" thickBot="1" x14ac:dyDescent="0.25">
      <c r="A66" s="64">
        <v>10007767</v>
      </c>
      <c r="B66" s="71" t="s">
        <v>68</v>
      </c>
      <c r="C66" s="78">
        <v>11466</v>
      </c>
      <c r="D66" s="78">
        <v>0</v>
      </c>
      <c r="E66" s="78">
        <v>124713</v>
      </c>
      <c r="F66" s="78">
        <v>0</v>
      </c>
      <c r="G66" s="78">
        <v>76652</v>
      </c>
    </row>
    <row r="67" spans="1:7" ht="12.95" customHeight="1" thickBot="1" x14ac:dyDescent="0.25">
      <c r="A67" s="64">
        <v>10007150</v>
      </c>
      <c r="B67" s="71" t="s">
        <v>69</v>
      </c>
      <c r="C67" s="78">
        <v>11081</v>
      </c>
      <c r="D67" s="78">
        <v>0</v>
      </c>
      <c r="E67" s="78">
        <v>306153</v>
      </c>
      <c r="F67" s="78">
        <v>0</v>
      </c>
      <c r="G67" s="78">
        <v>77825</v>
      </c>
    </row>
    <row r="68" spans="1:7" ht="12.95" customHeight="1" thickBot="1" x14ac:dyDescent="0.25">
      <c r="A68" s="64">
        <v>10003645</v>
      </c>
      <c r="B68" s="71" t="s">
        <v>70</v>
      </c>
      <c r="C68" s="78">
        <v>470334</v>
      </c>
      <c r="D68" s="78">
        <v>0</v>
      </c>
      <c r="E68" s="78">
        <v>1201788</v>
      </c>
      <c r="F68" s="78">
        <v>0</v>
      </c>
      <c r="G68" s="78">
        <v>194773</v>
      </c>
    </row>
    <row r="69" spans="1:7" ht="12.95" customHeight="1" thickBot="1" x14ac:dyDescent="0.25">
      <c r="A69" s="64">
        <v>10003678</v>
      </c>
      <c r="B69" s="71" t="s">
        <v>71</v>
      </c>
      <c r="C69" s="78">
        <v>6015</v>
      </c>
      <c r="D69" s="78">
        <v>0</v>
      </c>
      <c r="E69" s="78">
        <v>117154</v>
      </c>
      <c r="F69" s="78">
        <v>0</v>
      </c>
      <c r="G69" s="78">
        <v>20683</v>
      </c>
    </row>
    <row r="70" spans="1:7" ht="12.95" customHeight="1" thickBot="1" x14ac:dyDescent="0.25">
      <c r="A70" s="64">
        <v>10003758</v>
      </c>
      <c r="B70" s="71" t="s">
        <v>146</v>
      </c>
      <c r="C70" s="78">
        <v>0</v>
      </c>
      <c r="D70" s="78">
        <v>0</v>
      </c>
      <c r="E70" s="78">
        <v>0</v>
      </c>
      <c r="F70" s="78">
        <v>0</v>
      </c>
      <c r="G70" s="78">
        <v>63442</v>
      </c>
    </row>
    <row r="71" spans="1:7" ht="12.95" customHeight="1" thickBot="1" x14ac:dyDescent="0.25">
      <c r="A71" s="64">
        <v>10007768</v>
      </c>
      <c r="B71" s="71" t="s">
        <v>72</v>
      </c>
      <c r="C71" s="78">
        <v>38811</v>
      </c>
      <c r="D71" s="78">
        <v>0</v>
      </c>
      <c r="E71" s="78">
        <v>559239</v>
      </c>
      <c r="F71" s="78">
        <v>0</v>
      </c>
      <c r="G71" s="78">
        <v>190431</v>
      </c>
    </row>
    <row r="72" spans="1:7" ht="12.95" customHeight="1" thickBot="1" x14ac:dyDescent="0.25">
      <c r="A72" s="64">
        <v>10007795</v>
      </c>
      <c r="B72" s="71" t="s">
        <v>73</v>
      </c>
      <c r="C72" s="78">
        <v>240868</v>
      </c>
      <c r="D72" s="78">
        <v>0</v>
      </c>
      <c r="E72" s="78">
        <v>930489</v>
      </c>
      <c r="F72" s="78">
        <v>0</v>
      </c>
      <c r="G72" s="78">
        <v>194773</v>
      </c>
    </row>
    <row r="73" spans="1:7" ht="12.95" customHeight="1" thickBot="1" x14ac:dyDescent="0.25">
      <c r="A73" s="64">
        <v>10003854</v>
      </c>
      <c r="B73" s="71" t="s">
        <v>200</v>
      </c>
      <c r="C73" s="78">
        <v>0</v>
      </c>
      <c r="D73" s="78">
        <v>200000</v>
      </c>
      <c r="E73" s="78">
        <v>0</v>
      </c>
      <c r="F73" s="78">
        <v>0</v>
      </c>
      <c r="G73" s="78">
        <v>0</v>
      </c>
    </row>
    <row r="74" spans="1:7" ht="12.95" customHeight="1" thickBot="1" x14ac:dyDescent="0.25">
      <c r="A74" s="64">
        <v>10003861</v>
      </c>
      <c r="B74" s="71" t="s">
        <v>74</v>
      </c>
      <c r="C74" s="78">
        <v>12238</v>
      </c>
      <c r="D74" s="78">
        <v>0</v>
      </c>
      <c r="E74" s="78">
        <v>91747</v>
      </c>
      <c r="F74" s="78">
        <v>0</v>
      </c>
      <c r="G74" s="78">
        <v>124236</v>
      </c>
    </row>
    <row r="75" spans="1:7" ht="12.95" customHeight="1" thickBot="1" x14ac:dyDescent="0.25">
      <c r="A75" s="64">
        <v>10034449</v>
      </c>
      <c r="B75" s="71" t="s">
        <v>201</v>
      </c>
      <c r="C75" s="78">
        <v>0</v>
      </c>
      <c r="D75" s="78">
        <v>200000</v>
      </c>
      <c r="E75" s="78">
        <v>0</v>
      </c>
      <c r="F75" s="78">
        <v>0</v>
      </c>
      <c r="G75" s="78">
        <v>0</v>
      </c>
    </row>
    <row r="76" spans="1:7" ht="12.95" customHeight="1" thickBot="1" x14ac:dyDescent="0.25">
      <c r="A76" s="64">
        <v>10003863</v>
      </c>
      <c r="B76" s="71" t="s">
        <v>75</v>
      </c>
      <c r="C76" s="78">
        <v>0</v>
      </c>
      <c r="D76" s="78">
        <v>200000</v>
      </c>
      <c r="E76" s="78">
        <v>2914</v>
      </c>
      <c r="F76" s="78">
        <v>0</v>
      </c>
      <c r="G76" s="78">
        <v>0</v>
      </c>
    </row>
    <row r="77" spans="1:7" ht="12.95" customHeight="1" thickBot="1" x14ac:dyDescent="0.25">
      <c r="A77" s="64">
        <v>10007796</v>
      </c>
      <c r="B77" s="71" t="s">
        <v>76</v>
      </c>
      <c r="C77" s="78">
        <v>107715</v>
      </c>
      <c r="D77" s="78">
        <v>0</v>
      </c>
      <c r="E77" s="78">
        <v>383310</v>
      </c>
      <c r="F77" s="78">
        <v>0</v>
      </c>
      <c r="G77" s="78">
        <v>194773</v>
      </c>
    </row>
    <row r="78" spans="1:7" ht="12.95" customHeight="1" thickBot="1" x14ac:dyDescent="0.25">
      <c r="A78" s="64">
        <v>10007151</v>
      </c>
      <c r="B78" s="71" t="s">
        <v>77</v>
      </c>
      <c r="C78" s="78">
        <v>13996</v>
      </c>
      <c r="D78" s="78">
        <v>0</v>
      </c>
      <c r="E78" s="78">
        <v>95037</v>
      </c>
      <c r="F78" s="78">
        <v>0</v>
      </c>
      <c r="G78" s="78">
        <v>68628</v>
      </c>
    </row>
    <row r="79" spans="1:7" ht="12.95" customHeight="1" thickBot="1" x14ac:dyDescent="0.25">
      <c r="A79" s="64">
        <v>10006842</v>
      </c>
      <c r="B79" s="71" t="s">
        <v>78</v>
      </c>
      <c r="C79" s="78">
        <v>155580</v>
      </c>
      <c r="D79" s="78">
        <v>0</v>
      </c>
      <c r="E79" s="78">
        <v>768177</v>
      </c>
      <c r="F79" s="78">
        <v>0</v>
      </c>
      <c r="G79" s="78">
        <v>194773</v>
      </c>
    </row>
    <row r="80" spans="1:7" ht="12.95" customHeight="1" thickBot="1" x14ac:dyDescent="0.25">
      <c r="A80" s="64">
        <v>10003956</v>
      </c>
      <c r="B80" s="71" t="s">
        <v>79</v>
      </c>
      <c r="C80" s="78">
        <v>3345</v>
      </c>
      <c r="D80" s="78">
        <v>0</v>
      </c>
      <c r="E80" s="78">
        <v>15210</v>
      </c>
      <c r="F80" s="78">
        <v>0</v>
      </c>
      <c r="G80" s="78">
        <v>19048</v>
      </c>
    </row>
    <row r="81" spans="1:7" ht="12.95" customHeight="1" thickBot="1" x14ac:dyDescent="0.25">
      <c r="A81" s="64">
        <v>10003945</v>
      </c>
      <c r="B81" s="71" t="s">
        <v>202</v>
      </c>
      <c r="C81" s="78">
        <v>0</v>
      </c>
      <c r="D81" s="78">
        <v>200000</v>
      </c>
      <c r="E81" s="78">
        <v>0</v>
      </c>
      <c r="F81" s="78">
        <v>0</v>
      </c>
      <c r="G81" s="78">
        <v>0</v>
      </c>
    </row>
    <row r="82" spans="1:7" ht="12.95" customHeight="1" thickBot="1" x14ac:dyDescent="0.25">
      <c r="A82" s="64">
        <v>10003957</v>
      </c>
      <c r="B82" s="71" t="s">
        <v>80</v>
      </c>
      <c r="C82" s="78">
        <v>13326</v>
      </c>
      <c r="D82" s="78">
        <v>0</v>
      </c>
      <c r="E82" s="78">
        <v>134089</v>
      </c>
      <c r="F82" s="78">
        <v>0</v>
      </c>
      <c r="G82" s="78">
        <v>57860</v>
      </c>
    </row>
    <row r="83" spans="1:7" ht="12.95" customHeight="1" thickBot="1" x14ac:dyDescent="0.25">
      <c r="A83" s="64">
        <v>10003958</v>
      </c>
      <c r="B83" s="71" t="s">
        <v>81</v>
      </c>
      <c r="C83" s="78">
        <v>34813</v>
      </c>
      <c r="D83" s="78">
        <v>0</v>
      </c>
      <c r="E83" s="78">
        <v>16812</v>
      </c>
      <c r="F83" s="78">
        <v>3194861</v>
      </c>
      <c r="G83" s="78">
        <v>180281</v>
      </c>
    </row>
    <row r="84" spans="1:7" ht="12.95" customHeight="1" thickBot="1" x14ac:dyDescent="0.25">
      <c r="A84" s="64">
        <v>10007784</v>
      </c>
      <c r="B84" s="71" t="s">
        <v>82</v>
      </c>
      <c r="C84" s="78">
        <v>635813</v>
      </c>
      <c r="D84" s="78">
        <v>0</v>
      </c>
      <c r="E84" s="78">
        <v>2491305</v>
      </c>
      <c r="F84" s="78">
        <v>0</v>
      </c>
      <c r="G84" s="78">
        <v>194773</v>
      </c>
    </row>
    <row r="85" spans="1:7" ht="12.95" customHeight="1" thickBot="1" x14ac:dyDescent="0.25">
      <c r="A85" s="64">
        <v>10007797</v>
      </c>
      <c r="B85" s="71" t="s">
        <v>83</v>
      </c>
      <c r="C85" s="78">
        <v>0</v>
      </c>
      <c r="D85" s="78">
        <v>200000</v>
      </c>
      <c r="E85" s="78">
        <v>0</v>
      </c>
      <c r="F85" s="78">
        <v>0</v>
      </c>
      <c r="G85" s="78">
        <v>0</v>
      </c>
    </row>
    <row r="86" spans="1:7" ht="12.95" customHeight="1" thickBot="1" x14ac:dyDescent="0.25">
      <c r="A86" s="64">
        <v>10007769</v>
      </c>
      <c r="B86" s="71" t="s">
        <v>84</v>
      </c>
      <c r="C86" s="78">
        <v>28</v>
      </c>
      <c r="D86" s="78">
        <v>0</v>
      </c>
      <c r="E86" s="78">
        <v>10282</v>
      </c>
      <c r="F86" s="78">
        <v>0</v>
      </c>
      <c r="G86" s="78">
        <v>194773</v>
      </c>
    </row>
    <row r="87" spans="1:7" ht="12.95" customHeight="1" thickBot="1" x14ac:dyDescent="0.25">
      <c r="A87" s="64">
        <v>10004048</v>
      </c>
      <c r="B87" s="71" t="s">
        <v>85</v>
      </c>
      <c r="C87" s="78">
        <v>1074</v>
      </c>
      <c r="D87" s="78">
        <v>0</v>
      </c>
      <c r="E87" s="78">
        <v>18780</v>
      </c>
      <c r="F87" s="78">
        <v>0</v>
      </c>
      <c r="G87" s="78">
        <v>33598</v>
      </c>
    </row>
    <row r="88" spans="1:7" ht="12.95" customHeight="1" thickBot="1" x14ac:dyDescent="0.25">
      <c r="A88" s="64">
        <v>10004063</v>
      </c>
      <c r="B88" s="71" t="s">
        <v>86</v>
      </c>
      <c r="C88" s="78">
        <v>17823</v>
      </c>
      <c r="D88" s="78">
        <v>0</v>
      </c>
      <c r="E88" s="78">
        <v>131328</v>
      </c>
      <c r="F88" s="78">
        <v>0</v>
      </c>
      <c r="G88" s="78">
        <v>194773</v>
      </c>
    </row>
    <row r="89" spans="1:7" ht="12.95" customHeight="1" thickBot="1" x14ac:dyDescent="0.25">
      <c r="A89" s="64">
        <v>10007771</v>
      </c>
      <c r="B89" s="71" t="s">
        <v>87</v>
      </c>
      <c r="C89" s="78">
        <v>252116</v>
      </c>
      <c r="D89" s="78">
        <v>0</v>
      </c>
      <c r="E89" s="78">
        <v>108674</v>
      </c>
      <c r="F89" s="78">
        <v>2776487</v>
      </c>
      <c r="G89" s="78">
        <v>92919</v>
      </c>
    </row>
    <row r="90" spans="1:7" ht="12.95" customHeight="1" thickBot="1" x14ac:dyDescent="0.25">
      <c r="A90" s="64">
        <v>10004078</v>
      </c>
      <c r="B90" s="71" t="s">
        <v>88</v>
      </c>
      <c r="C90" s="78">
        <v>8217</v>
      </c>
      <c r="D90" s="78">
        <v>0</v>
      </c>
      <c r="E90" s="78">
        <v>55527</v>
      </c>
      <c r="F90" s="78">
        <v>0</v>
      </c>
      <c r="G90" s="78">
        <v>35865</v>
      </c>
    </row>
    <row r="91" spans="1:7" ht="12.95" customHeight="1" thickBot="1" x14ac:dyDescent="0.25">
      <c r="A91" s="64">
        <v>10004113</v>
      </c>
      <c r="B91" s="71" t="s">
        <v>89</v>
      </c>
      <c r="C91" s="78">
        <v>100182</v>
      </c>
      <c r="D91" s="78">
        <v>0</v>
      </c>
      <c r="E91" s="78">
        <v>318350</v>
      </c>
      <c r="F91" s="78">
        <v>0</v>
      </c>
      <c r="G91" s="78">
        <v>194773</v>
      </c>
    </row>
    <row r="92" spans="1:7" ht="12.95" customHeight="1" thickBot="1" x14ac:dyDescent="0.25">
      <c r="A92" s="64">
        <v>10007798</v>
      </c>
      <c r="B92" s="71" t="s">
        <v>90</v>
      </c>
      <c r="C92" s="78">
        <v>598247</v>
      </c>
      <c r="D92" s="78">
        <v>0</v>
      </c>
      <c r="E92" s="78">
        <v>1396472</v>
      </c>
      <c r="F92" s="78">
        <v>0</v>
      </c>
      <c r="G92" s="78">
        <v>194773</v>
      </c>
    </row>
    <row r="93" spans="1:7" ht="12.95" customHeight="1" thickBot="1" x14ac:dyDescent="0.25">
      <c r="A93" s="64">
        <v>10004180</v>
      </c>
      <c r="B93" s="71" t="s">
        <v>91</v>
      </c>
      <c r="C93" s="78">
        <v>18346</v>
      </c>
      <c r="D93" s="78">
        <v>0</v>
      </c>
      <c r="E93" s="78">
        <v>183277</v>
      </c>
      <c r="F93" s="78">
        <v>0</v>
      </c>
      <c r="G93" s="78">
        <v>56378</v>
      </c>
    </row>
    <row r="94" spans="1:7" ht="12.95" customHeight="1" thickBot="1" x14ac:dyDescent="0.25">
      <c r="A94" s="64">
        <v>10004351</v>
      </c>
      <c r="B94" s="71" t="s">
        <v>92</v>
      </c>
      <c r="C94" s="78">
        <v>4877</v>
      </c>
      <c r="D94" s="78">
        <v>0</v>
      </c>
      <c r="E94" s="78">
        <v>66397</v>
      </c>
      <c r="F94" s="78">
        <v>0</v>
      </c>
      <c r="G94" s="78">
        <v>92881</v>
      </c>
    </row>
    <row r="95" spans="1:7" ht="12.95" customHeight="1" thickBot="1" x14ac:dyDescent="0.25">
      <c r="A95" s="64">
        <v>10004511</v>
      </c>
      <c r="B95" s="71" t="s">
        <v>147</v>
      </c>
      <c r="C95" s="78">
        <v>0</v>
      </c>
      <c r="D95" s="78">
        <v>200000</v>
      </c>
      <c r="E95" s="78">
        <v>0</v>
      </c>
      <c r="F95" s="78">
        <v>0</v>
      </c>
      <c r="G95" s="78">
        <v>0</v>
      </c>
    </row>
    <row r="96" spans="1:7" ht="12.95" customHeight="1" thickBot="1" x14ac:dyDescent="0.25">
      <c r="A96" s="64">
        <v>10007799</v>
      </c>
      <c r="B96" s="71" t="s">
        <v>93</v>
      </c>
      <c r="C96" s="78">
        <v>161049</v>
      </c>
      <c r="D96" s="78">
        <v>0</v>
      </c>
      <c r="E96" s="78">
        <v>723675</v>
      </c>
      <c r="F96" s="78">
        <v>0</v>
      </c>
      <c r="G96" s="78">
        <v>194773</v>
      </c>
    </row>
    <row r="97" spans="1:7" ht="12.95" customHeight="1" thickBot="1" x14ac:dyDescent="0.25">
      <c r="A97" s="64">
        <v>10007832</v>
      </c>
      <c r="B97" s="71" t="s">
        <v>94</v>
      </c>
      <c r="C97" s="78">
        <v>6519</v>
      </c>
      <c r="D97" s="78">
        <v>200000</v>
      </c>
      <c r="E97" s="78">
        <v>0</v>
      </c>
      <c r="F97" s="78">
        <v>0</v>
      </c>
      <c r="G97" s="78">
        <v>0</v>
      </c>
    </row>
    <row r="98" spans="1:7" ht="12.95" customHeight="1" thickBot="1" x14ac:dyDescent="0.25">
      <c r="A98" s="64">
        <v>10007138</v>
      </c>
      <c r="B98" s="71" t="s">
        <v>95</v>
      </c>
      <c r="C98" s="78">
        <v>2850</v>
      </c>
      <c r="D98" s="78">
        <v>0</v>
      </c>
      <c r="E98" s="78">
        <v>9640</v>
      </c>
      <c r="F98" s="78">
        <v>0</v>
      </c>
      <c r="G98" s="78">
        <v>38988</v>
      </c>
    </row>
    <row r="99" spans="1:7" ht="12.95" customHeight="1" thickBot="1" x14ac:dyDescent="0.25">
      <c r="A99" s="64">
        <v>10001282</v>
      </c>
      <c r="B99" s="71" t="s">
        <v>96</v>
      </c>
      <c r="C99" s="78">
        <v>19734</v>
      </c>
      <c r="D99" s="78">
        <v>0</v>
      </c>
      <c r="E99" s="78">
        <v>153112</v>
      </c>
      <c r="F99" s="78">
        <v>0</v>
      </c>
      <c r="G99" s="78">
        <v>33076</v>
      </c>
    </row>
    <row r="100" spans="1:7" ht="12.95" customHeight="1" thickBot="1" x14ac:dyDescent="0.25">
      <c r="A100" s="64">
        <v>10004775</v>
      </c>
      <c r="B100" s="71" t="s">
        <v>97</v>
      </c>
      <c r="C100" s="78">
        <v>0</v>
      </c>
      <c r="D100" s="78">
        <v>200000</v>
      </c>
      <c r="E100" s="78">
        <v>1632</v>
      </c>
      <c r="F100" s="78">
        <v>0</v>
      </c>
      <c r="G100" s="78">
        <v>0</v>
      </c>
    </row>
    <row r="101" spans="1:7" ht="12.95" customHeight="1" thickBot="1" x14ac:dyDescent="0.25">
      <c r="A101" s="64">
        <v>10004797</v>
      </c>
      <c r="B101" s="71" t="s">
        <v>98</v>
      </c>
      <c r="C101" s="78">
        <v>24791</v>
      </c>
      <c r="D101" s="78">
        <v>0</v>
      </c>
      <c r="E101" s="78">
        <v>160427</v>
      </c>
      <c r="F101" s="78">
        <v>0</v>
      </c>
      <c r="G101" s="78">
        <v>97489</v>
      </c>
    </row>
    <row r="102" spans="1:7" ht="12.95" customHeight="1" thickBot="1" x14ac:dyDescent="0.25">
      <c r="A102" s="64">
        <v>10007154</v>
      </c>
      <c r="B102" s="71" t="s">
        <v>99</v>
      </c>
      <c r="C102" s="78">
        <v>223610</v>
      </c>
      <c r="D102" s="78">
        <v>0</v>
      </c>
      <c r="E102" s="78">
        <v>1084517</v>
      </c>
      <c r="F102" s="78">
        <v>0</v>
      </c>
      <c r="G102" s="78">
        <v>194773</v>
      </c>
    </row>
    <row r="103" spans="1:7" ht="12.95" customHeight="1" thickBot="1" x14ac:dyDescent="0.25">
      <c r="A103" s="64">
        <v>10007773</v>
      </c>
      <c r="B103" s="71" t="s">
        <v>100</v>
      </c>
      <c r="C103" s="78">
        <v>13571</v>
      </c>
      <c r="D103" s="78">
        <v>0</v>
      </c>
      <c r="E103" s="78">
        <v>124655</v>
      </c>
      <c r="F103" s="78">
        <v>0</v>
      </c>
      <c r="G103" s="78">
        <v>49252</v>
      </c>
    </row>
    <row r="104" spans="1:7" ht="12.95" customHeight="1" thickBot="1" x14ac:dyDescent="0.25">
      <c r="A104" s="64">
        <v>10007780</v>
      </c>
      <c r="B104" s="71" t="s">
        <v>166</v>
      </c>
      <c r="C104" s="78">
        <v>481</v>
      </c>
      <c r="D104" s="78">
        <v>0</v>
      </c>
      <c r="E104" s="78">
        <v>71449</v>
      </c>
      <c r="F104" s="78">
        <v>0</v>
      </c>
      <c r="G104" s="78">
        <v>30024</v>
      </c>
    </row>
    <row r="105" spans="1:7" ht="12.95" customHeight="1" thickBot="1" x14ac:dyDescent="0.25">
      <c r="A105" s="64">
        <v>10000936</v>
      </c>
      <c r="B105" s="71" t="s">
        <v>203</v>
      </c>
      <c r="C105" s="78">
        <v>0</v>
      </c>
      <c r="D105" s="78">
        <v>200000</v>
      </c>
      <c r="E105" s="78">
        <v>0</v>
      </c>
      <c r="F105" s="78">
        <v>0</v>
      </c>
      <c r="G105" s="78">
        <v>0</v>
      </c>
    </row>
    <row r="106" spans="1:7" ht="12.95" customHeight="1" thickBot="1" x14ac:dyDescent="0.25">
      <c r="A106" s="64">
        <v>10007774</v>
      </c>
      <c r="B106" s="71" t="s">
        <v>102</v>
      </c>
      <c r="C106" s="78">
        <v>1558491</v>
      </c>
      <c r="D106" s="78">
        <v>0</v>
      </c>
      <c r="E106" s="78">
        <v>1963052</v>
      </c>
      <c r="F106" s="78">
        <v>0</v>
      </c>
      <c r="G106" s="78">
        <v>194773</v>
      </c>
    </row>
    <row r="107" spans="1:7" ht="12.95" customHeight="1" thickBot="1" x14ac:dyDescent="0.25">
      <c r="A107" s="64">
        <v>10004930</v>
      </c>
      <c r="B107" s="71" t="s">
        <v>103</v>
      </c>
      <c r="C107" s="78">
        <v>7496</v>
      </c>
      <c r="D107" s="78">
        <v>0</v>
      </c>
      <c r="E107" s="78">
        <v>87982</v>
      </c>
      <c r="F107" s="78">
        <v>0</v>
      </c>
      <c r="G107" s="78">
        <v>69802</v>
      </c>
    </row>
    <row r="108" spans="1:7" ht="12.95" customHeight="1" thickBot="1" x14ac:dyDescent="0.25">
      <c r="A108" s="64">
        <v>10007801</v>
      </c>
      <c r="B108" s="71" t="s">
        <v>104</v>
      </c>
      <c r="C108" s="78">
        <v>10276</v>
      </c>
      <c r="D108" s="78">
        <v>0</v>
      </c>
      <c r="E108" s="78">
        <v>139338</v>
      </c>
      <c r="F108" s="78">
        <v>0</v>
      </c>
      <c r="G108" s="78">
        <v>92934</v>
      </c>
    </row>
    <row r="109" spans="1:7" ht="12.95" customHeight="1" thickBot="1" x14ac:dyDescent="0.25">
      <c r="A109" s="64">
        <v>10005127</v>
      </c>
      <c r="B109" s="71" t="s">
        <v>204</v>
      </c>
      <c r="C109" s="78">
        <v>0</v>
      </c>
      <c r="D109" s="78">
        <v>200000</v>
      </c>
      <c r="E109" s="78">
        <v>0</v>
      </c>
      <c r="F109" s="78">
        <v>0</v>
      </c>
      <c r="G109" s="78">
        <v>0</v>
      </c>
    </row>
    <row r="110" spans="1:7" ht="12.95" customHeight="1" thickBot="1" x14ac:dyDescent="0.25">
      <c r="A110" s="64">
        <v>10007155</v>
      </c>
      <c r="B110" s="71" t="s">
        <v>105</v>
      </c>
      <c r="C110" s="78">
        <v>19803</v>
      </c>
      <c r="D110" s="78">
        <v>0</v>
      </c>
      <c r="E110" s="78">
        <v>130843</v>
      </c>
      <c r="F110" s="78">
        <v>0</v>
      </c>
      <c r="G110" s="78">
        <v>95882</v>
      </c>
    </row>
    <row r="111" spans="1:7" ht="12.95" customHeight="1" thickBot="1" x14ac:dyDescent="0.25">
      <c r="A111" s="64">
        <v>10007775</v>
      </c>
      <c r="B111" s="71" t="s">
        <v>106</v>
      </c>
      <c r="C111" s="78">
        <v>257063</v>
      </c>
      <c r="D111" s="78">
        <v>0</v>
      </c>
      <c r="E111" s="78">
        <v>603152</v>
      </c>
      <c r="F111" s="78">
        <v>0</v>
      </c>
      <c r="G111" s="78">
        <v>194773</v>
      </c>
    </row>
    <row r="112" spans="1:7" ht="12.95" customHeight="1" thickBot="1" x14ac:dyDescent="0.25">
      <c r="A112" s="64">
        <v>10005389</v>
      </c>
      <c r="B112" s="71" t="s">
        <v>205</v>
      </c>
      <c r="C112" s="78">
        <v>0</v>
      </c>
      <c r="D112" s="78">
        <v>200000</v>
      </c>
      <c r="E112" s="78">
        <v>0</v>
      </c>
      <c r="F112" s="78">
        <v>0</v>
      </c>
      <c r="G112" s="78">
        <v>0</v>
      </c>
    </row>
    <row r="113" spans="1:7" ht="12.95" customHeight="1" thickBot="1" x14ac:dyDescent="0.25">
      <c r="A113" s="64">
        <v>10007802</v>
      </c>
      <c r="B113" s="71" t="s">
        <v>107</v>
      </c>
      <c r="C113" s="78">
        <v>117991</v>
      </c>
      <c r="D113" s="78">
        <v>0</v>
      </c>
      <c r="E113" s="78">
        <v>337400</v>
      </c>
      <c r="F113" s="78">
        <v>0</v>
      </c>
      <c r="G113" s="78">
        <v>153487</v>
      </c>
    </row>
    <row r="114" spans="1:7" ht="12.95" customHeight="1" thickBot="1" x14ac:dyDescent="0.25">
      <c r="A114" s="64">
        <v>10007776</v>
      </c>
      <c r="B114" s="71" t="s">
        <v>108</v>
      </c>
      <c r="C114" s="78">
        <v>2068</v>
      </c>
      <c r="D114" s="78">
        <v>0</v>
      </c>
      <c r="E114" s="78">
        <v>84623</v>
      </c>
      <c r="F114" s="78">
        <v>0</v>
      </c>
      <c r="G114" s="78">
        <v>22828</v>
      </c>
    </row>
    <row r="115" spans="1:7" ht="12.95" customHeight="1" thickBot="1" x14ac:dyDescent="0.25">
      <c r="A115" s="64">
        <v>10005523</v>
      </c>
      <c r="B115" s="71" t="s">
        <v>109</v>
      </c>
      <c r="C115" s="78">
        <v>0</v>
      </c>
      <c r="D115" s="78">
        <v>200000</v>
      </c>
      <c r="E115" s="78">
        <v>0</v>
      </c>
      <c r="F115" s="78">
        <v>0</v>
      </c>
      <c r="G115" s="78">
        <v>0</v>
      </c>
    </row>
    <row r="116" spans="1:7" ht="12.95" customHeight="1" thickBot="1" x14ac:dyDescent="0.25">
      <c r="A116" s="64">
        <v>10009292</v>
      </c>
      <c r="B116" s="71" t="s">
        <v>148</v>
      </c>
      <c r="C116" s="78">
        <v>0</v>
      </c>
      <c r="D116" s="78">
        <v>0</v>
      </c>
      <c r="E116" s="78">
        <v>0</v>
      </c>
      <c r="F116" s="78">
        <v>0</v>
      </c>
      <c r="G116" s="78">
        <v>32669</v>
      </c>
    </row>
    <row r="117" spans="1:7" ht="12.95" customHeight="1" thickBot="1" x14ac:dyDescent="0.25">
      <c r="A117" s="64">
        <v>10007835</v>
      </c>
      <c r="B117" s="71" t="s">
        <v>110</v>
      </c>
      <c r="C117" s="78">
        <v>0</v>
      </c>
      <c r="D117" s="78">
        <v>200000</v>
      </c>
      <c r="E117" s="78">
        <v>5506</v>
      </c>
      <c r="F117" s="78">
        <v>0</v>
      </c>
      <c r="G117" s="78">
        <v>0</v>
      </c>
    </row>
    <row r="118" spans="1:7" ht="12.95" customHeight="1" thickBot="1" x14ac:dyDescent="0.25">
      <c r="A118" s="64">
        <v>10005545</v>
      </c>
      <c r="B118" s="71" t="s">
        <v>111</v>
      </c>
      <c r="C118" s="78">
        <v>1263</v>
      </c>
      <c r="D118" s="78">
        <v>200000</v>
      </c>
      <c r="E118" s="78">
        <v>683</v>
      </c>
      <c r="F118" s="78">
        <v>0</v>
      </c>
      <c r="G118" s="78">
        <v>0</v>
      </c>
    </row>
    <row r="119" spans="1:7" ht="12.95" customHeight="1" thickBot="1" x14ac:dyDescent="0.25">
      <c r="A119" s="64">
        <v>10007816</v>
      </c>
      <c r="B119" s="71" t="s">
        <v>112</v>
      </c>
      <c r="C119" s="78">
        <v>5</v>
      </c>
      <c r="D119" s="78">
        <v>200000</v>
      </c>
      <c r="E119" s="78">
        <v>7354</v>
      </c>
      <c r="F119" s="78">
        <v>0</v>
      </c>
      <c r="G119" s="78">
        <v>0</v>
      </c>
    </row>
    <row r="120" spans="1:7" ht="12.95" customHeight="1" thickBot="1" x14ac:dyDescent="0.25">
      <c r="A120" s="64">
        <v>10007777</v>
      </c>
      <c r="B120" s="71" t="s">
        <v>113</v>
      </c>
      <c r="C120" s="78">
        <v>7667</v>
      </c>
      <c r="D120" s="78">
        <v>0</v>
      </c>
      <c r="E120" s="78">
        <v>52794</v>
      </c>
      <c r="F120" s="78">
        <v>0</v>
      </c>
      <c r="G120" s="78">
        <v>17796</v>
      </c>
    </row>
    <row r="121" spans="1:7" ht="12.95" customHeight="1" thickBot="1" x14ac:dyDescent="0.25">
      <c r="A121" s="64">
        <v>10007778</v>
      </c>
      <c r="B121" s="71" t="s">
        <v>114</v>
      </c>
      <c r="C121" s="78">
        <v>0</v>
      </c>
      <c r="D121" s="78">
        <v>0</v>
      </c>
      <c r="E121" s="78">
        <v>6917</v>
      </c>
      <c r="F121" s="78">
        <v>0</v>
      </c>
      <c r="G121" s="78">
        <v>16064</v>
      </c>
    </row>
    <row r="122" spans="1:7" ht="12.95" customHeight="1" thickBot="1" x14ac:dyDescent="0.25">
      <c r="A122" s="64">
        <v>10005553</v>
      </c>
      <c r="B122" s="71" t="s">
        <v>115</v>
      </c>
      <c r="C122" s="78">
        <v>40236</v>
      </c>
      <c r="D122" s="78">
        <v>0</v>
      </c>
      <c r="E122" s="78">
        <v>279444</v>
      </c>
      <c r="F122" s="78">
        <v>0</v>
      </c>
      <c r="G122" s="78">
        <v>42534</v>
      </c>
    </row>
    <row r="123" spans="1:7" ht="12.95" customHeight="1" thickBot="1" x14ac:dyDescent="0.25">
      <c r="A123" s="64">
        <v>10007837</v>
      </c>
      <c r="B123" s="71" t="s">
        <v>116</v>
      </c>
      <c r="C123" s="78">
        <v>0</v>
      </c>
      <c r="D123" s="78">
        <v>0</v>
      </c>
      <c r="E123" s="78">
        <v>9618</v>
      </c>
      <c r="F123" s="78">
        <v>0</v>
      </c>
      <c r="G123" s="78">
        <v>16436</v>
      </c>
    </row>
    <row r="124" spans="1:7" ht="12.95" customHeight="1" thickBot="1" x14ac:dyDescent="0.25">
      <c r="A124" s="64">
        <v>10007779</v>
      </c>
      <c r="B124" s="71" t="s">
        <v>117</v>
      </c>
      <c r="C124" s="78">
        <v>48481</v>
      </c>
      <c r="D124" s="78">
        <v>0</v>
      </c>
      <c r="E124" s="78">
        <v>60663</v>
      </c>
      <c r="F124" s="78">
        <v>0</v>
      </c>
      <c r="G124" s="78">
        <v>103898</v>
      </c>
    </row>
    <row r="125" spans="1:7" ht="12.95" customHeight="1" thickBot="1" x14ac:dyDescent="0.25">
      <c r="A125" s="64">
        <v>10007156</v>
      </c>
      <c r="B125" s="71" t="s">
        <v>118</v>
      </c>
      <c r="C125" s="78">
        <v>20946</v>
      </c>
      <c r="D125" s="78">
        <v>0</v>
      </c>
      <c r="E125" s="78">
        <v>84634</v>
      </c>
      <c r="F125" s="78">
        <v>0</v>
      </c>
      <c r="G125" s="78">
        <v>68655</v>
      </c>
    </row>
    <row r="126" spans="1:7" ht="12.95" customHeight="1" thickBot="1" x14ac:dyDescent="0.25">
      <c r="A126" s="64">
        <v>10007157</v>
      </c>
      <c r="B126" s="71" t="s">
        <v>119</v>
      </c>
      <c r="C126" s="78">
        <v>356528</v>
      </c>
      <c r="D126" s="78">
        <v>0</v>
      </c>
      <c r="E126" s="78">
        <v>868360</v>
      </c>
      <c r="F126" s="78">
        <v>0</v>
      </c>
      <c r="G126" s="78">
        <v>194773</v>
      </c>
    </row>
    <row r="127" spans="1:7" ht="12.95" customHeight="1" thickBot="1" x14ac:dyDescent="0.25">
      <c r="A127" s="64">
        <v>10005790</v>
      </c>
      <c r="B127" s="71" t="s">
        <v>120</v>
      </c>
      <c r="C127" s="78">
        <v>11484</v>
      </c>
      <c r="D127" s="78">
        <v>0</v>
      </c>
      <c r="E127" s="78">
        <v>109057</v>
      </c>
      <c r="F127" s="78">
        <v>0</v>
      </c>
      <c r="G127" s="78">
        <v>55893</v>
      </c>
    </row>
    <row r="128" spans="1:7" ht="12.95" customHeight="1" thickBot="1" x14ac:dyDescent="0.25">
      <c r="A128" s="64">
        <v>10006022</v>
      </c>
      <c r="B128" s="71" t="s">
        <v>167</v>
      </c>
      <c r="C128" s="78">
        <v>375</v>
      </c>
      <c r="D128" s="78">
        <v>0</v>
      </c>
      <c r="E128" s="78">
        <v>2273</v>
      </c>
      <c r="F128" s="78">
        <v>0</v>
      </c>
      <c r="G128" s="78">
        <v>63917</v>
      </c>
    </row>
    <row r="129" spans="1:7" ht="12.95" customHeight="1" thickBot="1" x14ac:dyDescent="0.25">
      <c r="A129" s="64">
        <v>10007158</v>
      </c>
      <c r="B129" s="71" t="s">
        <v>122</v>
      </c>
      <c r="C129" s="78">
        <v>264466</v>
      </c>
      <c r="D129" s="78">
        <v>0</v>
      </c>
      <c r="E129" s="78">
        <v>902486</v>
      </c>
      <c r="F129" s="78">
        <v>0</v>
      </c>
      <c r="G129" s="78">
        <v>194773</v>
      </c>
    </row>
    <row r="130" spans="1:7" ht="12.95" customHeight="1" thickBot="1" x14ac:dyDescent="0.25">
      <c r="A130" s="64">
        <v>10037449</v>
      </c>
      <c r="B130" s="71" t="s">
        <v>123</v>
      </c>
      <c r="C130" s="78">
        <v>393</v>
      </c>
      <c r="D130" s="78">
        <v>200000</v>
      </c>
      <c r="E130" s="78">
        <v>0</v>
      </c>
      <c r="F130" s="78">
        <v>0</v>
      </c>
      <c r="G130" s="78">
        <v>0</v>
      </c>
    </row>
    <row r="131" spans="1:7" ht="12.95" customHeight="1" thickBot="1" x14ac:dyDescent="0.25">
      <c r="A131" s="64">
        <v>10007843</v>
      </c>
      <c r="B131" s="71" t="s">
        <v>124</v>
      </c>
      <c r="C131" s="78">
        <v>1661</v>
      </c>
      <c r="D131" s="78">
        <v>0</v>
      </c>
      <c r="E131" s="78">
        <v>14822</v>
      </c>
      <c r="F131" s="78">
        <v>0</v>
      </c>
      <c r="G131" s="78">
        <v>20417</v>
      </c>
    </row>
    <row r="132" spans="1:7" ht="12.95" customHeight="1" thickBot="1" x14ac:dyDescent="0.25">
      <c r="A132" s="64">
        <v>10007782</v>
      </c>
      <c r="B132" s="71" t="s">
        <v>125</v>
      </c>
      <c r="C132" s="78">
        <v>20752</v>
      </c>
      <c r="D132" s="78">
        <v>0</v>
      </c>
      <c r="E132" s="78">
        <v>40156</v>
      </c>
      <c r="F132" s="78">
        <v>0</v>
      </c>
      <c r="G132" s="78">
        <v>30693</v>
      </c>
    </row>
    <row r="133" spans="1:7" ht="12.95" customHeight="1" thickBot="1" x14ac:dyDescent="0.25">
      <c r="A133" s="64">
        <v>10006299</v>
      </c>
      <c r="B133" s="71" t="s">
        <v>126</v>
      </c>
      <c r="C133" s="78">
        <v>1795</v>
      </c>
      <c r="D133" s="78">
        <v>0</v>
      </c>
      <c r="E133" s="78">
        <v>28222</v>
      </c>
      <c r="F133" s="78">
        <v>0</v>
      </c>
      <c r="G133" s="78">
        <v>47002</v>
      </c>
    </row>
    <row r="134" spans="1:7" ht="12.95" customHeight="1" thickBot="1" x14ac:dyDescent="0.25">
      <c r="A134" s="64">
        <v>10014001</v>
      </c>
      <c r="B134" s="71" t="s">
        <v>127</v>
      </c>
      <c r="C134" s="78">
        <v>597</v>
      </c>
      <c r="D134" s="78">
        <v>200000</v>
      </c>
      <c r="E134" s="78">
        <v>310</v>
      </c>
      <c r="F134" s="78">
        <v>0</v>
      </c>
      <c r="G134" s="78">
        <v>0</v>
      </c>
    </row>
    <row r="135" spans="1:7" ht="12.95" customHeight="1" thickBot="1" x14ac:dyDescent="0.25">
      <c r="A135" s="64">
        <v>10007159</v>
      </c>
      <c r="B135" s="71" t="s">
        <v>128</v>
      </c>
      <c r="C135" s="78">
        <v>2522</v>
      </c>
      <c r="D135" s="78">
        <v>0</v>
      </c>
      <c r="E135" s="78">
        <v>32751</v>
      </c>
      <c r="F135" s="78">
        <v>0</v>
      </c>
      <c r="G135" s="78">
        <v>33823</v>
      </c>
    </row>
    <row r="136" spans="1:7" ht="12.95" customHeight="1" thickBot="1" x14ac:dyDescent="0.25">
      <c r="A136" s="64">
        <v>10007160</v>
      </c>
      <c r="B136" s="71" t="s">
        <v>129</v>
      </c>
      <c r="C136" s="78">
        <v>142343</v>
      </c>
      <c r="D136" s="78">
        <v>0</v>
      </c>
      <c r="E136" s="78">
        <v>392240</v>
      </c>
      <c r="F136" s="78">
        <v>0</v>
      </c>
      <c r="G136" s="78">
        <v>194773</v>
      </c>
    </row>
    <row r="137" spans="1:7" ht="12.95" customHeight="1" thickBot="1" x14ac:dyDescent="0.25">
      <c r="A137" s="64">
        <v>10007806</v>
      </c>
      <c r="B137" s="71" t="s">
        <v>130</v>
      </c>
      <c r="C137" s="78">
        <v>38834</v>
      </c>
      <c r="D137" s="78">
        <v>0</v>
      </c>
      <c r="E137" s="78">
        <v>293073</v>
      </c>
      <c r="F137" s="78">
        <v>0</v>
      </c>
      <c r="G137" s="78">
        <v>163607</v>
      </c>
    </row>
    <row r="138" spans="1:7" ht="12.95" customHeight="1" thickBot="1" x14ac:dyDescent="0.25">
      <c r="A138" s="57">
        <v>10007161</v>
      </c>
      <c r="B138" s="71" t="s">
        <v>131</v>
      </c>
      <c r="C138" s="78">
        <v>4641</v>
      </c>
      <c r="D138" s="78">
        <v>0</v>
      </c>
      <c r="E138" s="78">
        <v>58695</v>
      </c>
      <c r="F138" s="78">
        <v>0</v>
      </c>
      <c r="G138" s="78">
        <v>50586</v>
      </c>
    </row>
    <row r="139" spans="1:7" ht="12.95" customHeight="1" thickBot="1" x14ac:dyDescent="0.25">
      <c r="A139" s="57">
        <v>10008017</v>
      </c>
      <c r="B139" s="71" t="s">
        <v>132</v>
      </c>
      <c r="C139" s="78">
        <v>0</v>
      </c>
      <c r="D139" s="78">
        <v>0</v>
      </c>
      <c r="E139" s="78">
        <v>2649</v>
      </c>
      <c r="F139" s="78">
        <v>0</v>
      </c>
      <c r="G139" s="78">
        <v>18984</v>
      </c>
    </row>
    <row r="140" spans="1:7" ht="12.95" customHeight="1" thickBot="1" x14ac:dyDescent="0.25">
      <c r="A140" s="57">
        <v>10007163</v>
      </c>
      <c r="B140" s="71" t="s">
        <v>133</v>
      </c>
      <c r="C140" s="78">
        <v>294328</v>
      </c>
      <c r="D140" s="78">
        <v>0</v>
      </c>
      <c r="E140" s="78">
        <v>732710</v>
      </c>
      <c r="F140" s="78">
        <v>0</v>
      </c>
      <c r="G140" s="78">
        <v>194773</v>
      </c>
    </row>
    <row r="141" spans="1:7" ht="12.95" customHeight="1" thickBot="1" x14ac:dyDescent="0.25">
      <c r="A141" s="57">
        <v>10006566</v>
      </c>
      <c r="B141" s="71" t="s">
        <v>134</v>
      </c>
      <c r="C141" s="78">
        <v>157</v>
      </c>
      <c r="D141" s="78">
        <v>0</v>
      </c>
      <c r="E141" s="78">
        <v>17197</v>
      </c>
      <c r="F141" s="78">
        <v>0</v>
      </c>
      <c r="G141" s="78">
        <v>23270</v>
      </c>
    </row>
    <row r="142" spans="1:7" ht="12.95" customHeight="1" thickBot="1" x14ac:dyDescent="0.25">
      <c r="A142" s="57">
        <v>10007164</v>
      </c>
      <c r="B142" s="71" t="s">
        <v>135</v>
      </c>
      <c r="C142" s="78">
        <v>16592</v>
      </c>
      <c r="D142" s="78">
        <v>0</v>
      </c>
      <c r="E142" s="78">
        <v>103228</v>
      </c>
      <c r="F142" s="78">
        <v>0</v>
      </c>
      <c r="G142" s="78">
        <v>97082</v>
      </c>
    </row>
    <row r="143" spans="1:7" ht="12.95" customHeight="1" thickBot="1" x14ac:dyDescent="0.25">
      <c r="A143" s="57">
        <v>10007165</v>
      </c>
      <c r="B143" s="71" t="s">
        <v>136</v>
      </c>
      <c r="C143" s="78">
        <v>8791</v>
      </c>
      <c r="D143" s="78">
        <v>0</v>
      </c>
      <c r="E143" s="78">
        <v>51394</v>
      </c>
      <c r="F143" s="78">
        <v>0</v>
      </c>
      <c r="G143" s="78">
        <v>43410</v>
      </c>
    </row>
    <row r="144" spans="1:7" ht="12.95" customHeight="1" thickBot="1" x14ac:dyDescent="0.25">
      <c r="A144" s="57">
        <v>10003614</v>
      </c>
      <c r="B144" s="71" t="s">
        <v>137</v>
      </c>
      <c r="C144" s="78">
        <v>976</v>
      </c>
      <c r="D144" s="78">
        <v>0</v>
      </c>
      <c r="E144" s="78">
        <v>22980</v>
      </c>
      <c r="F144" s="78">
        <v>0</v>
      </c>
      <c r="G144" s="78">
        <v>12242</v>
      </c>
    </row>
    <row r="145" spans="1:7" ht="12.95" customHeight="1" thickBot="1" x14ac:dyDescent="0.25">
      <c r="A145" s="57">
        <v>10007166</v>
      </c>
      <c r="B145" s="71" t="s">
        <v>138</v>
      </c>
      <c r="C145" s="78">
        <v>3637</v>
      </c>
      <c r="D145" s="78">
        <v>0</v>
      </c>
      <c r="E145" s="78">
        <v>41565</v>
      </c>
      <c r="F145" s="78">
        <v>0</v>
      </c>
      <c r="G145" s="78">
        <v>55326</v>
      </c>
    </row>
    <row r="146" spans="1:7" ht="12.95" customHeight="1" thickBot="1" x14ac:dyDescent="0.25">
      <c r="A146" s="57">
        <v>10007139</v>
      </c>
      <c r="B146" s="71" t="s">
        <v>139</v>
      </c>
      <c r="C146" s="78">
        <v>2429</v>
      </c>
      <c r="D146" s="78">
        <v>0</v>
      </c>
      <c r="E146" s="78">
        <v>21600</v>
      </c>
      <c r="F146" s="78">
        <v>0</v>
      </c>
      <c r="G146" s="78">
        <v>20839</v>
      </c>
    </row>
    <row r="147" spans="1:7" ht="12.95" customHeight="1" thickBot="1" x14ac:dyDescent="0.25">
      <c r="A147" s="57">
        <v>10007657</v>
      </c>
      <c r="B147" s="71" t="s">
        <v>140</v>
      </c>
      <c r="C147" s="78">
        <v>0</v>
      </c>
      <c r="D147" s="78">
        <v>200000</v>
      </c>
      <c r="E147" s="78">
        <v>0</v>
      </c>
      <c r="F147" s="78">
        <v>0</v>
      </c>
      <c r="G147" s="78">
        <v>0</v>
      </c>
    </row>
    <row r="148" spans="1:7" ht="12.95" customHeight="1" thickBot="1" x14ac:dyDescent="0.25">
      <c r="A148" s="57">
        <v>10007167</v>
      </c>
      <c r="B148" s="71" t="s">
        <v>141</v>
      </c>
      <c r="C148" s="78">
        <v>48795</v>
      </c>
      <c r="D148" s="78">
        <v>0</v>
      </c>
      <c r="E148" s="78">
        <v>472953</v>
      </c>
      <c r="F148" s="78">
        <v>0</v>
      </c>
      <c r="G148" s="78">
        <v>194773</v>
      </c>
    </row>
    <row r="149" spans="1:7" ht="12.95" customHeight="1" thickBot="1" x14ac:dyDescent="0.25">
      <c r="A149" s="57">
        <v>10007713</v>
      </c>
      <c r="B149" s="76" t="s">
        <v>142</v>
      </c>
      <c r="C149" s="79">
        <v>88</v>
      </c>
      <c r="D149" s="79">
        <v>200000</v>
      </c>
      <c r="E149" s="79">
        <v>21684</v>
      </c>
      <c r="F149" s="79">
        <v>0</v>
      </c>
      <c r="G149" s="79">
        <v>0</v>
      </c>
    </row>
    <row r="150" spans="1:7" ht="12.95" customHeight="1" thickTop="1" thickBot="1" x14ac:dyDescent="0.25">
      <c r="B150" s="72"/>
      <c r="C150" s="80">
        <v>10000003</v>
      </c>
      <c r="D150" s="80">
        <v>6000000</v>
      </c>
      <c r="E150" s="80">
        <v>29999998</v>
      </c>
      <c r="F150" s="80">
        <v>10000000</v>
      </c>
      <c r="G150" s="80">
        <v>10000008</v>
      </c>
    </row>
    <row r="151" spans="1:7" ht="13.5" thickTop="1" x14ac:dyDescent="0.2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B24B-ECD9-4950-9F88-82CE66F41515}">
  <dimension ref="A1:F153"/>
  <sheetViews>
    <sheetView showGridLines="0" topLeftCell="B1" workbookViewId="0">
      <selection activeCell="B2" sqref="B2"/>
    </sheetView>
  </sheetViews>
  <sheetFormatPr defaultColWidth="9.140625" defaultRowHeight="12.75" x14ac:dyDescent="0.2"/>
  <cols>
    <col min="1" max="1" width="11.42578125" style="57" hidden="1" customWidth="1"/>
    <col min="2" max="2" width="60.85546875" style="58" bestFit="1" customWidth="1"/>
    <col min="3" max="3" width="18" style="58" customWidth="1"/>
    <col min="4" max="4" width="21.42578125" style="73" customWidth="1"/>
    <col min="5" max="5" width="12.85546875" style="58" bestFit="1" customWidth="1"/>
    <col min="6" max="6" width="13.7109375" style="58" customWidth="1"/>
    <col min="7" max="16384" width="9.140625" style="58"/>
  </cols>
  <sheetData>
    <row r="1" spans="1:6" ht="12.95" customHeight="1" x14ac:dyDescent="0.2">
      <c r="B1" s="127"/>
      <c r="C1" s="127"/>
      <c r="D1" s="127"/>
      <c r="E1" s="127"/>
      <c r="F1" s="127"/>
    </row>
    <row r="2" spans="1:6" ht="12.95" customHeight="1" x14ac:dyDescent="0.2">
      <c r="B2" s="128" t="s">
        <v>168</v>
      </c>
      <c r="C2" s="127"/>
      <c r="D2" s="127"/>
      <c r="E2" s="127"/>
      <c r="F2" s="127"/>
    </row>
    <row r="3" spans="1:6" ht="12.95" customHeight="1" x14ac:dyDescent="0.2">
      <c r="B3" s="128" t="s">
        <v>206</v>
      </c>
      <c r="C3" s="127"/>
      <c r="D3" s="167"/>
      <c r="E3" s="167"/>
      <c r="F3" s="167"/>
    </row>
    <row r="4" spans="1:6" ht="12.95" customHeight="1" x14ac:dyDescent="0.2">
      <c r="B4" s="127"/>
      <c r="C4" s="127"/>
      <c r="D4" s="167"/>
      <c r="E4" s="167"/>
      <c r="F4" s="167"/>
    </row>
    <row r="5" spans="1:6" ht="12.95" customHeight="1" x14ac:dyDescent="0.2">
      <c r="B5" s="127"/>
      <c r="C5" s="127"/>
      <c r="D5" s="167"/>
      <c r="E5" s="167"/>
      <c r="F5" s="167"/>
    </row>
    <row r="6" spans="1:6" ht="12.95" customHeight="1" x14ac:dyDescent="0.2">
      <c r="B6" s="127"/>
      <c r="C6" s="127"/>
      <c r="D6" s="167"/>
      <c r="E6" s="167"/>
      <c r="F6" s="167"/>
    </row>
    <row r="7" spans="1:6" ht="12.95" customHeight="1" x14ac:dyDescent="0.2">
      <c r="B7" s="127"/>
      <c r="C7" s="127"/>
      <c r="D7" s="167"/>
      <c r="E7" s="167"/>
      <c r="F7" s="167"/>
    </row>
    <row r="8" spans="1:6" ht="12.95" customHeight="1" x14ac:dyDescent="0.2">
      <c r="B8" s="127" t="s">
        <v>14</v>
      </c>
      <c r="C8" s="127"/>
      <c r="D8" s="167"/>
      <c r="E8" s="167"/>
      <c r="F8" s="167"/>
    </row>
    <row r="9" spans="1:6" ht="12.95" customHeight="1" x14ac:dyDescent="0.2">
      <c r="B9" s="127"/>
      <c r="C9" s="127"/>
      <c r="D9" s="127"/>
      <c r="E9" s="127"/>
      <c r="F9" s="127"/>
    </row>
    <row r="10" spans="1:6" ht="12.95" customHeight="1" thickBot="1" x14ac:dyDescent="0.25">
      <c r="B10" s="127"/>
      <c r="C10" s="127"/>
      <c r="D10" s="127"/>
      <c r="E10" s="127"/>
      <c r="F10" s="127"/>
    </row>
    <row r="11" spans="1:6" s="62" customFormat="1" ht="48" customHeight="1" thickBot="1" x14ac:dyDescent="0.25">
      <c r="A11" s="61" t="s">
        <v>198</v>
      </c>
      <c r="B11" s="129" t="s">
        <v>15</v>
      </c>
      <c r="C11" s="136" t="s">
        <v>185</v>
      </c>
      <c r="D11" s="137" t="s">
        <v>177</v>
      </c>
      <c r="E11" s="138" t="s">
        <v>191</v>
      </c>
      <c r="F11" s="139" t="s">
        <v>304</v>
      </c>
    </row>
    <row r="12" spans="1:6" s="62" customFormat="1" ht="13.5" thickBot="1" x14ac:dyDescent="0.25">
      <c r="A12" s="63"/>
      <c r="B12" s="130" t="s">
        <v>305</v>
      </c>
      <c r="C12" s="140" t="s">
        <v>186</v>
      </c>
      <c r="D12" s="137" t="s">
        <v>178</v>
      </c>
      <c r="E12" s="141" t="s">
        <v>192</v>
      </c>
      <c r="F12" s="139" t="s">
        <v>306</v>
      </c>
    </row>
    <row r="13" spans="1:6" s="62" customFormat="1" ht="13.5" thickBot="1" x14ac:dyDescent="0.25">
      <c r="A13" s="63"/>
      <c r="B13" s="131" t="s">
        <v>305</v>
      </c>
      <c r="C13" s="142" t="s">
        <v>17</v>
      </c>
      <c r="D13" s="143" t="s">
        <v>17</v>
      </c>
      <c r="E13" s="144" t="s">
        <v>17</v>
      </c>
      <c r="F13" s="145" t="s">
        <v>17</v>
      </c>
    </row>
    <row r="14" spans="1:6" ht="13.5" thickBot="1" x14ac:dyDescent="0.25">
      <c r="A14" s="64">
        <v>10000163</v>
      </c>
      <c r="B14" s="132" t="s">
        <v>18</v>
      </c>
      <c r="C14" s="146" t="s">
        <v>307</v>
      </c>
      <c r="D14" s="147" t="s">
        <v>307</v>
      </c>
      <c r="E14" s="148" t="s">
        <v>307</v>
      </c>
      <c r="F14" s="149" t="s">
        <v>308</v>
      </c>
    </row>
    <row r="15" spans="1:6" ht="13.5" thickBot="1" x14ac:dyDescent="0.25">
      <c r="A15" s="64">
        <v>10000291</v>
      </c>
      <c r="B15" s="132" t="s">
        <v>19</v>
      </c>
      <c r="C15" s="146" t="s">
        <v>307</v>
      </c>
      <c r="D15" s="150">
        <v>154879</v>
      </c>
      <c r="E15" s="151">
        <v>50000</v>
      </c>
      <c r="F15" s="149" t="s">
        <v>308</v>
      </c>
    </row>
    <row r="16" spans="1:6" ht="13.5" thickBot="1" x14ac:dyDescent="0.25">
      <c r="A16" s="64">
        <v>10000385</v>
      </c>
      <c r="B16" s="132" t="s">
        <v>20</v>
      </c>
      <c r="C16" s="146" t="s">
        <v>307</v>
      </c>
      <c r="D16" s="147" t="s">
        <v>307</v>
      </c>
      <c r="E16" s="148" t="s">
        <v>307</v>
      </c>
      <c r="F16" s="149" t="s">
        <v>308</v>
      </c>
    </row>
    <row r="17" spans="1:6" ht="13.5" thickBot="1" x14ac:dyDescent="0.25">
      <c r="A17" s="64">
        <v>10007162</v>
      </c>
      <c r="B17" s="132" t="s">
        <v>21</v>
      </c>
      <c r="C17" s="146" t="s">
        <v>307</v>
      </c>
      <c r="D17" s="150">
        <v>222757</v>
      </c>
      <c r="E17" s="151">
        <v>50000</v>
      </c>
      <c r="F17" s="149" t="s">
        <v>308</v>
      </c>
    </row>
    <row r="18" spans="1:6" ht="13.5" thickBot="1" x14ac:dyDescent="0.25">
      <c r="A18" s="64">
        <v>10007759</v>
      </c>
      <c r="B18" s="132" t="s">
        <v>22</v>
      </c>
      <c r="C18" s="146" t="s">
        <v>307</v>
      </c>
      <c r="D18" s="150">
        <v>97399</v>
      </c>
      <c r="E18" s="151">
        <v>76615</v>
      </c>
      <c r="F18" s="149" t="s">
        <v>308</v>
      </c>
    </row>
    <row r="19" spans="1:6" ht="13.5" thickBot="1" x14ac:dyDescent="0.25">
      <c r="A19" s="64">
        <v>10007850</v>
      </c>
      <c r="B19" s="132" t="s">
        <v>23</v>
      </c>
      <c r="C19" s="146" t="s">
        <v>307</v>
      </c>
      <c r="D19" s="150">
        <v>91519</v>
      </c>
      <c r="E19" s="151">
        <v>208780</v>
      </c>
      <c r="F19" s="149" t="s">
        <v>308</v>
      </c>
    </row>
    <row r="20" spans="1:6" ht="13.5" thickBot="1" x14ac:dyDescent="0.25">
      <c r="A20" s="64">
        <v>10000571</v>
      </c>
      <c r="B20" s="132" t="s">
        <v>24</v>
      </c>
      <c r="C20" s="146" t="s">
        <v>307</v>
      </c>
      <c r="D20" s="147" t="s">
        <v>307</v>
      </c>
      <c r="E20" s="151">
        <v>50000</v>
      </c>
      <c r="F20" s="149" t="s">
        <v>308</v>
      </c>
    </row>
    <row r="21" spans="1:6" ht="13.5" thickBot="1" x14ac:dyDescent="0.25">
      <c r="A21" s="64">
        <v>10007152</v>
      </c>
      <c r="B21" s="132" t="s">
        <v>25</v>
      </c>
      <c r="C21" s="146" t="s">
        <v>307</v>
      </c>
      <c r="D21" s="150">
        <v>37455</v>
      </c>
      <c r="E21" s="151">
        <v>74169</v>
      </c>
      <c r="F21" s="149" t="s">
        <v>308</v>
      </c>
    </row>
    <row r="22" spans="1:6" ht="13.5" thickBot="1" x14ac:dyDescent="0.25">
      <c r="A22" s="64">
        <v>10007760</v>
      </c>
      <c r="B22" s="132" t="s">
        <v>26</v>
      </c>
      <c r="C22" s="146" t="s">
        <v>307</v>
      </c>
      <c r="D22" s="147" t="s">
        <v>307</v>
      </c>
      <c r="E22" s="151">
        <v>50000</v>
      </c>
      <c r="F22" s="149" t="s">
        <v>308</v>
      </c>
    </row>
    <row r="23" spans="1:6" ht="13.5" thickBot="1" x14ac:dyDescent="0.25">
      <c r="A23" s="64">
        <v>10006840</v>
      </c>
      <c r="B23" s="132" t="s">
        <v>27</v>
      </c>
      <c r="C23" s="152">
        <v>500000</v>
      </c>
      <c r="D23" s="150">
        <v>233727</v>
      </c>
      <c r="E23" s="151">
        <v>1000000</v>
      </c>
      <c r="F23" s="149" t="s">
        <v>308</v>
      </c>
    </row>
    <row r="24" spans="1:6" ht="13.5" thickBot="1" x14ac:dyDescent="0.25">
      <c r="A24" s="64">
        <v>10000712</v>
      </c>
      <c r="B24" s="132" t="s">
        <v>199</v>
      </c>
      <c r="C24" s="146" t="s">
        <v>307</v>
      </c>
      <c r="D24" s="147" t="s">
        <v>307</v>
      </c>
      <c r="E24" s="148" t="s">
        <v>307</v>
      </c>
      <c r="F24" s="149" t="s">
        <v>308</v>
      </c>
    </row>
    <row r="25" spans="1:6" ht="13.5" thickBot="1" x14ac:dyDescent="0.25">
      <c r="A25" s="64">
        <v>10007140</v>
      </c>
      <c r="B25" s="132" t="s">
        <v>28</v>
      </c>
      <c r="C25" s="146" t="s">
        <v>307</v>
      </c>
      <c r="D25" s="150">
        <v>65210</v>
      </c>
      <c r="E25" s="151">
        <v>50000</v>
      </c>
      <c r="F25" s="149" t="s">
        <v>308</v>
      </c>
    </row>
    <row r="26" spans="1:6" ht="13.5" thickBot="1" x14ac:dyDescent="0.25">
      <c r="A26" s="64">
        <v>10007811</v>
      </c>
      <c r="B26" s="132" t="s">
        <v>29</v>
      </c>
      <c r="C26" s="146" t="s">
        <v>307</v>
      </c>
      <c r="D26" s="147" t="s">
        <v>307</v>
      </c>
      <c r="E26" s="151">
        <v>50000</v>
      </c>
      <c r="F26" s="149" t="s">
        <v>308</v>
      </c>
    </row>
    <row r="27" spans="1:6" ht="13.5" thickBot="1" x14ac:dyDescent="0.25">
      <c r="A27" s="64">
        <v>10006841</v>
      </c>
      <c r="B27" s="132" t="s">
        <v>30</v>
      </c>
      <c r="C27" s="146" t="s">
        <v>307</v>
      </c>
      <c r="D27" s="147" t="s">
        <v>307</v>
      </c>
      <c r="E27" s="151">
        <v>50000</v>
      </c>
      <c r="F27" s="149" t="s">
        <v>308</v>
      </c>
    </row>
    <row r="28" spans="1:6" ht="13.5" thickBot="1" x14ac:dyDescent="0.25">
      <c r="A28" s="64">
        <v>10000824</v>
      </c>
      <c r="B28" s="132" t="s">
        <v>31</v>
      </c>
      <c r="C28" s="146" t="s">
        <v>307</v>
      </c>
      <c r="D28" s="150">
        <v>34550</v>
      </c>
      <c r="E28" s="151">
        <v>86703</v>
      </c>
      <c r="F28" s="149" t="s">
        <v>308</v>
      </c>
    </row>
    <row r="29" spans="1:6" ht="13.5" thickBot="1" x14ac:dyDescent="0.25">
      <c r="A29" s="64">
        <v>10007785</v>
      </c>
      <c r="B29" s="132" t="s">
        <v>32</v>
      </c>
      <c r="C29" s="146" t="s">
        <v>307</v>
      </c>
      <c r="D29" s="150">
        <v>34295</v>
      </c>
      <c r="E29" s="151">
        <v>50000</v>
      </c>
      <c r="F29" s="149" t="s">
        <v>308</v>
      </c>
    </row>
    <row r="30" spans="1:6" ht="13.5" thickBot="1" x14ac:dyDescent="0.25">
      <c r="A30" s="64">
        <v>10000886</v>
      </c>
      <c r="B30" s="132" t="s">
        <v>33</v>
      </c>
      <c r="C30" s="146" t="s">
        <v>307</v>
      </c>
      <c r="D30" s="150">
        <v>67165</v>
      </c>
      <c r="E30" s="151">
        <v>104956</v>
      </c>
      <c r="F30" s="149" t="s">
        <v>308</v>
      </c>
    </row>
    <row r="31" spans="1:6" ht="13.5" thickBot="1" x14ac:dyDescent="0.25">
      <c r="A31" s="64">
        <v>10007786</v>
      </c>
      <c r="B31" s="132" t="s">
        <v>34</v>
      </c>
      <c r="C31" s="152">
        <v>495420</v>
      </c>
      <c r="D31" s="150">
        <v>233727</v>
      </c>
      <c r="E31" s="151">
        <v>1000000</v>
      </c>
      <c r="F31" s="149" t="s">
        <v>308</v>
      </c>
    </row>
    <row r="32" spans="1:6" ht="13.5" thickBot="1" x14ac:dyDescent="0.25">
      <c r="A32" s="64">
        <v>10000961</v>
      </c>
      <c r="B32" s="132" t="s">
        <v>35</v>
      </c>
      <c r="C32" s="146" t="s">
        <v>307</v>
      </c>
      <c r="D32" s="150">
        <v>70405</v>
      </c>
      <c r="E32" s="151">
        <v>237571</v>
      </c>
      <c r="F32" s="149" t="s">
        <v>308</v>
      </c>
    </row>
    <row r="33" spans="1:6" ht="13.5" thickBot="1" x14ac:dyDescent="0.25">
      <c r="A33" s="64">
        <v>10000975</v>
      </c>
      <c r="B33" s="132" t="s">
        <v>36</v>
      </c>
      <c r="C33" s="146" t="s">
        <v>307</v>
      </c>
      <c r="D33" s="150">
        <v>13848</v>
      </c>
      <c r="E33" s="151">
        <v>50000</v>
      </c>
      <c r="F33" s="149" t="s">
        <v>308</v>
      </c>
    </row>
    <row r="34" spans="1:6" ht="13.5" thickBot="1" x14ac:dyDescent="0.25">
      <c r="A34" s="64">
        <v>10007788</v>
      </c>
      <c r="B34" s="132" t="s">
        <v>37</v>
      </c>
      <c r="C34" s="152">
        <v>500000</v>
      </c>
      <c r="D34" s="150">
        <v>233727</v>
      </c>
      <c r="E34" s="151">
        <v>1000000</v>
      </c>
      <c r="F34" s="149" t="s">
        <v>308</v>
      </c>
    </row>
    <row r="35" spans="1:6" ht="13.5" thickBot="1" x14ac:dyDescent="0.25">
      <c r="A35" s="64">
        <v>10001143</v>
      </c>
      <c r="B35" s="132" t="s">
        <v>38</v>
      </c>
      <c r="C35" s="146" t="s">
        <v>307</v>
      </c>
      <c r="D35" s="150">
        <v>34395</v>
      </c>
      <c r="E35" s="151">
        <v>50000</v>
      </c>
      <c r="F35" s="149" t="s">
        <v>308</v>
      </c>
    </row>
    <row r="36" spans="1:6" ht="13.5" thickBot="1" x14ac:dyDescent="0.25">
      <c r="A36" s="64">
        <v>10007141</v>
      </c>
      <c r="B36" s="132" t="s">
        <v>39</v>
      </c>
      <c r="C36" s="146" t="s">
        <v>307</v>
      </c>
      <c r="D36" s="150">
        <v>144604</v>
      </c>
      <c r="E36" s="151">
        <v>109446</v>
      </c>
      <c r="F36" s="149" t="s">
        <v>308</v>
      </c>
    </row>
    <row r="37" spans="1:6" ht="13.5" thickBot="1" x14ac:dyDescent="0.25">
      <c r="A37" s="64">
        <v>10007848</v>
      </c>
      <c r="B37" s="132" t="s">
        <v>40</v>
      </c>
      <c r="C37" s="146" t="s">
        <v>307</v>
      </c>
      <c r="D37" s="150">
        <v>64194</v>
      </c>
      <c r="E37" s="151">
        <v>50000</v>
      </c>
      <c r="F37" s="149" t="s">
        <v>308</v>
      </c>
    </row>
    <row r="38" spans="1:6" ht="13.5" thickBot="1" x14ac:dyDescent="0.25">
      <c r="A38" s="64">
        <v>10007137</v>
      </c>
      <c r="B38" s="132" t="s">
        <v>41</v>
      </c>
      <c r="C38" s="146" t="s">
        <v>307</v>
      </c>
      <c r="D38" s="150">
        <v>15881</v>
      </c>
      <c r="E38" s="151">
        <v>50000</v>
      </c>
      <c r="F38" s="149" t="s">
        <v>308</v>
      </c>
    </row>
    <row r="39" spans="1:6" ht="13.5" thickBot="1" x14ac:dyDescent="0.25">
      <c r="A39" s="64">
        <v>10001478</v>
      </c>
      <c r="B39" s="132" t="s">
        <v>42</v>
      </c>
      <c r="C39" s="146" t="s">
        <v>307</v>
      </c>
      <c r="D39" s="150">
        <v>102806</v>
      </c>
      <c r="E39" s="151">
        <v>105491</v>
      </c>
      <c r="F39" s="149" t="s">
        <v>308</v>
      </c>
    </row>
    <row r="40" spans="1:6" ht="13.5" thickBot="1" x14ac:dyDescent="0.25">
      <c r="A40" s="64">
        <v>10001653</v>
      </c>
      <c r="B40" s="132" t="s">
        <v>145</v>
      </c>
      <c r="C40" s="146" t="s">
        <v>307</v>
      </c>
      <c r="D40" s="150">
        <v>29909</v>
      </c>
      <c r="E40" s="148" t="s">
        <v>307</v>
      </c>
      <c r="F40" s="149" t="s">
        <v>308</v>
      </c>
    </row>
    <row r="41" spans="1:6" ht="13.5" thickBot="1" x14ac:dyDescent="0.25">
      <c r="A41" s="64">
        <v>10007761</v>
      </c>
      <c r="B41" s="132" t="s">
        <v>43</v>
      </c>
      <c r="C41" s="146" t="s">
        <v>307</v>
      </c>
      <c r="D41" s="147" t="s">
        <v>307</v>
      </c>
      <c r="E41" s="148" t="s">
        <v>307</v>
      </c>
      <c r="F41" s="153">
        <v>1000000</v>
      </c>
    </row>
    <row r="42" spans="1:6" ht="13.5" thickBot="1" x14ac:dyDescent="0.25">
      <c r="A42" s="64">
        <v>10001726</v>
      </c>
      <c r="B42" s="132" t="s">
        <v>44</v>
      </c>
      <c r="C42" s="146" t="s">
        <v>307</v>
      </c>
      <c r="D42" s="150">
        <v>140990</v>
      </c>
      <c r="E42" s="151">
        <v>267677</v>
      </c>
      <c r="F42" s="149" t="s">
        <v>308</v>
      </c>
    </row>
    <row r="43" spans="1:6" ht="13.5" thickBot="1" x14ac:dyDescent="0.25">
      <c r="A43" s="64">
        <v>10007822</v>
      </c>
      <c r="B43" s="132" t="s">
        <v>45</v>
      </c>
      <c r="C43" s="152">
        <v>268293</v>
      </c>
      <c r="D43" s="150">
        <v>233727</v>
      </c>
      <c r="E43" s="151">
        <v>340349</v>
      </c>
      <c r="F43" s="149" t="s">
        <v>308</v>
      </c>
    </row>
    <row r="44" spans="1:6" ht="13.5" thickBot="1" x14ac:dyDescent="0.25">
      <c r="A44" s="64">
        <v>10006427</v>
      </c>
      <c r="B44" s="132" t="s">
        <v>46</v>
      </c>
      <c r="C44" s="146" t="s">
        <v>307</v>
      </c>
      <c r="D44" s="147" t="s">
        <v>307</v>
      </c>
      <c r="E44" s="151">
        <v>50000</v>
      </c>
      <c r="F44" s="149" t="s">
        <v>308</v>
      </c>
    </row>
    <row r="45" spans="1:6" ht="13.5" thickBot="1" x14ac:dyDescent="0.25">
      <c r="A45" s="64">
        <v>10007842</v>
      </c>
      <c r="B45" s="132" t="s">
        <v>47</v>
      </c>
      <c r="C45" s="146" t="s">
        <v>307</v>
      </c>
      <c r="D45" s="147" t="s">
        <v>307</v>
      </c>
      <c r="E45" s="151">
        <v>50000</v>
      </c>
      <c r="F45" s="149" t="s">
        <v>308</v>
      </c>
    </row>
    <row r="46" spans="1:6" ht="13.5" thickBot="1" x14ac:dyDescent="0.25">
      <c r="A46" s="64">
        <v>10001883</v>
      </c>
      <c r="B46" s="132" t="s">
        <v>48</v>
      </c>
      <c r="C46" s="146" t="s">
        <v>307</v>
      </c>
      <c r="D46" s="150">
        <v>51796</v>
      </c>
      <c r="E46" s="151">
        <v>50000</v>
      </c>
      <c r="F46" s="149" t="s">
        <v>308</v>
      </c>
    </row>
    <row r="47" spans="1:6" ht="13.5" thickBot="1" x14ac:dyDescent="0.25">
      <c r="A47" s="64">
        <v>10007851</v>
      </c>
      <c r="B47" s="132" t="s">
        <v>49</v>
      </c>
      <c r="C47" s="146" t="s">
        <v>307</v>
      </c>
      <c r="D47" s="150">
        <v>72688</v>
      </c>
      <c r="E47" s="151">
        <v>50000</v>
      </c>
      <c r="F47" s="149" t="s">
        <v>308</v>
      </c>
    </row>
    <row r="48" spans="1:6" ht="13.5" thickBot="1" x14ac:dyDescent="0.25">
      <c r="A48" s="64">
        <v>10007143</v>
      </c>
      <c r="B48" s="132" t="s">
        <v>50</v>
      </c>
      <c r="C48" s="146" t="s">
        <v>307</v>
      </c>
      <c r="D48" s="150">
        <v>161697</v>
      </c>
      <c r="E48" s="151">
        <v>293949</v>
      </c>
      <c r="F48" s="149" t="s">
        <v>308</v>
      </c>
    </row>
    <row r="49" spans="1:6" ht="13.5" thickBot="1" x14ac:dyDescent="0.25">
      <c r="A49" s="64">
        <v>10007789</v>
      </c>
      <c r="B49" s="132" t="s">
        <v>51</v>
      </c>
      <c r="C49" s="146" t="s">
        <v>307</v>
      </c>
      <c r="D49" s="150">
        <v>178776</v>
      </c>
      <c r="E49" s="151">
        <v>341054</v>
      </c>
      <c r="F49" s="149" t="s">
        <v>308</v>
      </c>
    </row>
    <row r="50" spans="1:6" ht="13.5" thickBot="1" x14ac:dyDescent="0.25">
      <c r="A50" s="64">
        <v>10007144</v>
      </c>
      <c r="B50" s="132" t="s">
        <v>52</v>
      </c>
      <c r="C50" s="146" t="s">
        <v>307</v>
      </c>
      <c r="D50" s="150">
        <v>16661</v>
      </c>
      <c r="E50" s="151">
        <v>50000</v>
      </c>
      <c r="F50" s="149" t="s">
        <v>308</v>
      </c>
    </row>
    <row r="51" spans="1:6" ht="13.5" thickBot="1" x14ac:dyDescent="0.25">
      <c r="A51" s="64">
        <v>10007823</v>
      </c>
      <c r="B51" s="132" t="s">
        <v>53</v>
      </c>
      <c r="C51" s="146" t="s">
        <v>307</v>
      </c>
      <c r="D51" s="147" t="s">
        <v>307</v>
      </c>
      <c r="E51" s="151">
        <v>50000</v>
      </c>
      <c r="F51" s="149" t="s">
        <v>308</v>
      </c>
    </row>
    <row r="52" spans="1:6" ht="13.5" thickBot="1" x14ac:dyDescent="0.25">
      <c r="A52" s="64">
        <v>10007791</v>
      </c>
      <c r="B52" s="132" t="s">
        <v>54</v>
      </c>
      <c r="C52" s="146" t="s">
        <v>307</v>
      </c>
      <c r="D52" s="150">
        <v>182146</v>
      </c>
      <c r="E52" s="151">
        <v>97010</v>
      </c>
      <c r="F52" s="149" t="s">
        <v>308</v>
      </c>
    </row>
    <row r="53" spans="1:6" ht="13.5" thickBot="1" x14ac:dyDescent="0.25">
      <c r="A53" s="64">
        <v>10007792</v>
      </c>
      <c r="B53" s="132" t="s">
        <v>55</v>
      </c>
      <c r="C53" s="152">
        <v>296108</v>
      </c>
      <c r="D53" s="150">
        <v>233727</v>
      </c>
      <c r="E53" s="151">
        <v>581996</v>
      </c>
      <c r="F53" s="149" t="s">
        <v>308</v>
      </c>
    </row>
    <row r="54" spans="1:6" ht="13.5" thickBot="1" x14ac:dyDescent="0.25">
      <c r="A54" s="64">
        <v>10008640</v>
      </c>
      <c r="B54" s="132" t="s">
        <v>56</v>
      </c>
      <c r="C54" s="146" t="s">
        <v>307</v>
      </c>
      <c r="D54" s="150">
        <v>16947</v>
      </c>
      <c r="E54" s="151">
        <v>50000</v>
      </c>
      <c r="F54" s="149" t="s">
        <v>308</v>
      </c>
    </row>
    <row r="55" spans="1:6" ht="13.5" thickBot="1" x14ac:dyDescent="0.25">
      <c r="A55" s="64">
        <v>10007145</v>
      </c>
      <c r="B55" s="132" t="s">
        <v>57</v>
      </c>
      <c r="C55" s="146" t="s">
        <v>307</v>
      </c>
      <c r="D55" s="150">
        <v>33204</v>
      </c>
      <c r="E55" s="151">
        <v>50000</v>
      </c>
      <c r="F55" s="149" t="s">
        <v>308</v>
      </c>
    </row>
    <row r="56" spans="1:6" ht="13.5" thickBot="1" x14ac:dyDescent="0.25">
      <c r="A56" s="64">
        <v>10002718</v>
      </c>
      <c r="B56" s="132" t="s">
        <v>58</v>
      </c>
      <c r="C56" s="146" t="s">
        <v>307</v>
      </c>
      <c r="D56" s="150">
        <v>35969</v>
      </c>
      <c r="E56" s="151">
        <v>50000</v>
      </c>
      <c r="F56" s="149" t="s">
        <v>308</v>
      </c>
    </row>
    <row r="57" spans="1:6" ht="13.5" thickBot="1" x14ac:dyDescent="0.25">
      <c r="A57" s="64">
        <v>10007146</v>
      </c>
      <c r="B57" s="132" t="s">
        <v>59</v>
      </c>
      <c r="C57" s="146" t="s">
        <v>307</v>
      </c>
      <c r="D57" s="150">
        <v>109070</v>
      </c>
      <c r="E57" s="151">
        <v>50000</v>
      </c>
      <c r="F57" s="149" t="s">
        <v>308</v>
      </c>
    </row>
    <row r="58" spans="1:6" ht="13.5" thickBot="1" x14ac:dyDescent="0.25">
      <c r="A58" s="64">
        <v>10007825</v>
      </c>
      <c r="B58" s="132" t="s">
        <v>60</v>
      </c>
      <c r="C58" s="146" t="s">
        <v>307</v>
      </c>
      <c r="D58" s="150">
        <v>32406</v>
      </c>
      <c r="E58" s="151">
        <v>50000</v>
      </c>
      <c r="F58" s="153">
        <v>372689</v>
      </c>
    </row>
    <row r="59" spans="1:6" ht="13.5" thickBot="1" x14ac:dyDescent="0.25">
      <c r="A59" s="64">
        <v>10040812</v>
      </c>
      <c r="B59" s="132" t="s">
        <v>61</v>
      </c>
      <c r="C59" s="146" t="s">
        <v>307</v>
      </c>
      <c r="D59" s="150">
        <v>27552</v>
      </c>
      <c r="E59" s="151">
        <v>50000</v>
      </c>
      <c r="F59" s="153">
        <v>460649</v>
      </c>
    </row>
    <row r="60" spans="1:6" ht="13.5" thickBot="1" x14ac:dyDescent="0.25">
      <c r="A60" s="64">
        <v>10080811</v>
      </c>
      <c r="B60" s="132" t="s">
        <v>62</v>
      </c>
      <c r="C60" s="146" t="s">
        <v>307</v>
      </c>
      <c r="D60" s="150">
        <v>17661</v>
      </c>
      <c r="E60" s="148" t="s">
        <v>307</v>
      </c>
      <c r="F60" s="149" t="s">
        <v>308</v>
      </c>
    </row>
    <row r="61" spans="1:6" ht="13.5" thickBot="1" x14ac:dyDescent="0.25">
      <c r="A61" s="64">
        <v>10007147</v>
      </c>
      <c r="B61" s="132" t="s">
        <v>63</v>
      </c>
      <c r="C61" s="146" t="s">
        <v>307</v>
      </c>
      <c r="D61" s="150">
        <v>181777</v>
      </c>
      <c r="E61" s="151">
        <v>106769</v>
      </c>
      <c r="F61" s="149" t="s">
        <v>308</v>
      </c>
    </row>
    <row r="62" spans="1:6" ht="13.5" thickBot="1" x14ac:dyDescent="0.25">
      <c r="A62" s="64">
        <v>10007148</v>
      </c>
      <c r="B62" s="132" t="s">
        <v>64</v>
      </c>
      <c r="C62" s="146" t="s">
        <v>307</v>
      </c>
      <c r="D62" s="150">
        <v>72233</v>
      </c>
      <c r="E62" s="151">
        <v>108521</v>
      </c>
      <c r="F62" s="149" t="s">
        <v>308</v>
      </c>
    </row>
    <row r="63" spans="1:6" ht="13.5" thickBot="1" x14ac:dyDescent="0.25">
      <c r="A63" s="64">
        <v>10007149</v>
      </c>
      <c r="B63" s="132" t="s">
        <v>65</v>
      </c>
      <c r="C63" s="146" t="s">
        <v>307</v>
      </c>
      <c r="D63" s="150">
        <v>83213</v>
      </c>
      <c r="E63" s="151">
        <v>138140</v>
      </c>
      <c r="F63" s="149" t="s">
        <v>308</v>
      </c>
    </row>
    <row r="64" spans="1:6" ht="13.5" thickBot="1" x14ac:dyDescent="0.25">
      <c r="A64" s="64">
        <v>10003270</v>
      </c>
      <c r="B64" s="132" t="s">
        <v>66</v>
      </c>
      <c r="C64" s="152">
        <v>500000</v>
      </c>
      <c r="D64" s="150">
        <v>233727</v>
      </c>
      <c r="E64" s="151">
        <v>1000000</v>
      </c>
      <c r="F64" s="149" t="s">
        <v>308</v>
      </c>
    </row>
    <row r="65" spans="1:6" ht="13.5" thickBot="1" x14ac:dyDescent="0.25">
      <c r="A65" s="64">
        <v>10003324</v>
      </c>
      <c r="B65" s="132" t="s">
        <v>67</v>
      </c>
      <c r="C65" s="146" t="s">
        <v>307</v>
      </c>
      <c r="D65" s="150">
        <v>202929</v>
      </c>
      <c r="E65" s="151">
        <v>410672</v>
      </c>
      <c r="F65" s="153">
        <v>1000000</v>
      </c>
    </row>
    <row r="66" spans="1:6" ht="13.5" thickBot="1" x14ac:dyDescent="0.25">
      <c r="A66" s="64">
        <v>10007767</v>
      </c>
      <c r="B66" s="132" t="s">
        <v>68</v>
      </c>
      <c r="C66" s="146" t="s">
        <v>307</v>
      </c>
      <c r="D66" s="150">
        <v>91983</v>
      </c>
      <c r="E66" s="151">
        <v>426966</v>
      </c>
      <c r="F66" s="149" t="s">
        <v>308</v>
      </c>
    </row>
    <row r="67" spans="1:6" ht="13.5" thickBot="1" x14ac:dyDescent="0.25">
      <c r="A67" s="64">
        <v>10007150</v>
      </c>
      <c r="B67" s="132" t="s">
        <v>69</v>
      </c>
      <c r="C67" s="146" t="s">
        <v>307</v>
      </c>
      <c r="D67" s="150">
        <v>93390</v>
      </c>
      <c r="E67" s="151">
        <v>185623</v>
      </c>
      <c r="F67" s="149" t="s">
        <v>308</v>
      </c>
    </row>
    <row r="68" spans="1:6" ht="13.5" thickBot="1" x14ac:dyDescent="0.25">
      <c r="A68" s="64">
        <v>10003645</v>
      </c>
      <c r="B68" s="132" t="s">
        <v>70</v>
      </c>
      <c r="C68" s="152">
        <v>500000</v>
      </c>
      <c r="D68" s="150">
        <v>233727</v>
      </c>
      <c r="E68" s="151">
        <v>1000000</v>
      </c>
      <c r="F68" s="149" t="s">
        <v>308</v>
      </c>
    </row>
    <row r="69" spans="1:6" ht="13.5" thickBot="1" x14ac:dyDescent="0.25">
      <c r="A69" s="64">
        <v>10003678</v>
      </c>
      <c r="B69" s="132" t="s">
        <v>71</v>
      </c>
      <c r="C69" s="146" t="s">
        <v>307</v>
      </c>
      <c r="D69" s="150">
        <v>24819</v>
      </c>
      <c r="E69" s="151">
        <v>50000</v>
      </c>
      <c r="F69" s="149" t="s">
        <v>308</v>
      </c>
    </row>
    <row r="70" spans="1:6" ht="13.5" thickBot="1" x14ac:dyDescent="0.25">
      <c r="A70" s="64">
        <v>10003758</v>
      </c>
      <c r="B70" s="132" t="s">
        <v>146</v>
      </c>
      <c r="C70" s="146" t="s">
        <v>307</v>
      </c>
      <c r="D70" s="150">
        <v>76130</v>
      </c>
      <c r="E70" s="148" t="s">
        <v>307</v>
      </c>
      <c r="F70" s="149" t="s">
        <v>308</v>
      </c>
    </row>
    <row r="71" spans="1:6" ht="13.5" thickBot="1" x14ac:dyDescent="0.25">
      <c r="A71" s="64">
        <v>10007768</v>
      </c>
      <c r="B71" s="132" t="s">
        <v>72</v>
      </c>
      <c r="C71" s="146" t="s">
        <v>307</v>
      </c>
      <c r="D71" s="150">
        <v>228517</v>
      </c>
      <c r="E71" s="151">
        <v>251541</v>
      </c>
      <c r="F71" s="149" t="s">
        <v>308</v>
      </c>
    </row>
    <row r="72" spans="1:6" ht="13.5" thickBot="1" x14ac:dyDescent="0.25">
      <c r="A72" s="64">
        <v>10007795</v>
      </c>
      <c r="B72" s="132" t="s">
        <v>73</v>
      </c>
      <c r="C72" s="152">
        <v>500000</v>
      </c>
      <c r="D72" s="150">
        <v>233727</v>
      </c>
      <c r="E72" s="151">
        <v>1000000</v>
      </c>
      <c r="F72" s="149" t="s">
        <v>308</v>
      </c>
    </row>
    <row r="73" spans="1:6" ht="13.5" thickBot="1" x14ac:dyDescent="0.25">
      <c r="A73" s="64">
        <v>10003854</v>
      </c>
      <c r="B73" s="132" t="s">
        <v>200</v>
      </c>
      <c r="C73" s="146" t="s">
        <v>307</v>
      </c>
      <c r="D73" s="147" t="s">
        <v>307</v>
      </c>
      <c r="E73" s="148" t="s">
        <v>307</v>
      </c>
      <c r="F73" s="149" t="s">
        <v>308</v>
      </c>
    </row>
    <row r="74" spans="1:6" ht="13.5" thickBot="1" x14ac:dyDescent="0.25">
      <c r="A74" s="64">
        <v>10003861</v>
      </c>
      <c r="B74" s="132" t="s">
        <v>74</v>
      </c>
      <c r="C74" s="146" t="s">
        <v>307</v>
      </c>
      <c r="D74" s="150">
        <v>149084</v>
      </c>
      <c r="E74" s="151">
        <v>50000</v>
      </c>
      <c r="F74" s="149" t="s">
        <v>308</v>
      </c>
    </row>
    <row r="75" spans="1:6" ht="13.5" thickBot="1" x14ac:dyDescent="0.25">
      <c r="A75" s="64">
        <v>10034449</v>
      </c>
      <c r="B75" s="132" t="s">
        <v>201</v>
      </c>
      <c r="C75" s="146" t="s">
        <v>307</v>
      </c>
      <c r="D75" s="147" t="s">
        <v>307</v>
      </c>
      <c r="E75" s="148" t="s">
        <v>307</v>
      </c>
      <c r="F75" s="149" t="s">
        <v>308</v>
      </c>
    </row>
    <row r="76" spans="1:6" ht="13.5" thickBot="1" x14ac:dyDescent="0.25">
      <c r="A76" s="64">
        <v>10003863</v>
      </c>
      <c r="B76" s="132" t="s">
        <v>75</v>
      </c>
      <c r="C76" s="146" t="s">
        <v>307</v>
      </c>
      <c r="D76" s="147" t="s">
        <v>307</v>
      </c>
      <c r="E76" s="151">
        <v>50000</v>
      </c>
      <c r="F76" s="149" t="s">
        <v>308</v>
      </c>
    </row>
    <row r="77" spans="1:6" ht="13.5" thickBot="1" x14ac:dyDescent="0.25">
      <c r="A77" s="64">
        <v>10007796</v>
      </c>
      <c r="B77" s="132" t="s">
        <v>76</v>
      </c>
      <c r="C77" s="152">
        <v>319769</v>
      </c>
      <c r="D77" s="150">
        <v>233727</v>
      </c>
      <c r="E77" s="151">
        <v>675684</v>
      </c>
      <c r="F77" s="149" t="s">
        <v>308</v>
      </c>
    </row>
    <row r="78" spans="1:6" ht="13.5" thickBot="1" x14ac:dyDescent="0.25">
      <c r="A78" s="64">
        <v>10007151</v>
      </c>
      <c r="B78" s="132" t="s">
        <v>77</v>
      </c>
      <c r="C78" s="146" t="s">
        <v>307</v>
      </c>
      <c r="D78" s="150">
        <v>82353</v>
      </c>
      <c r="E78" s="151">
        <v>133905</v>
      </c>
      <c r="F78" s="149" t="s">
        <v>308</v>
      </c>
    </row>
    <row r="79" spans="1:6" ht="13.5" thickBot="1" x14ac:dyDescent="0.25">
      <c r="A79" s="64">
        <v>10006842</v>
      </c>
      <c r="B79" s="132" t="s">
        <v>78</v>
      </c>
      <c r="C79" s="152">
        <v>434937</v>
      </c>
      <c r="D79" s="150">
        <v>233727</v>
      </c>
      <c r="E79" s="151">
        <v>859371</v>
      </c>
      <c r="F79" s="149" t="s">
        <v>308</v>
      </c>
    </row>
    <row r="80" spans="1:6" ht="13.5" thickBot="1" x14ac:dyDescent="0.25">
      <c r="A80" s="64">
        <v>10003956</v>
      </c>
      <c r="B80" s="132" t="s">
        <v>79</v>
      </c>
      <c r="C80" s="146" t="s">
        <v>307</v>
      </c>
      <c r="D80" s="150">
        <v>22858</v>
      </c>
      <c r="E80" s="151">
        <v>50000</v>
      </c>
      <c r="F80" s="149" t="s">
        <v>308</v>
      </c>
    </row>
    <row r="81" spans="1:6" ht="13.5" thickBot="1" x14ac:dyDescent="0.25">
      <c r="A81" s="64">
        <v>10003945</v>
      </c>
      <c r="B81" s="132" t="s">
        <v>202</v>
      </c>
      <c r="C81" s="146" t="s">
        <v>307</v>
      </c>
      <c r="D81" s="147" t="s">
        <v>307</v>
      </c>
      <c r="E81" s="148" t="s">
        <v>307</v>
      </c>
      <c r="F81" s="149" t="s">
        <v>308</v>
      </c>
    </row>
    <row r="82" spans="1:6" ht="13.5" thickBot="1" x14ac:dyDescent="0.25">
      <c r="A82" s="64">
        <v>10003957</v>
      </c>
      <c r="B82" s="132" t="s">
        <v>80</v>
      </c>
      <c r="C82" s="146" t="s">
        <v>307</v>
      </c>
      <c r="D82" s="150">
        <v>69433</v>
      </c>
      <c r="E82" s="151">
        <v>93882</v>
      </c>
      <c r="F82" s="149" t="s">
        <v>308</v>
      </c>
    </row>
    <row r="83" spans="1:6" ht="13.5" thickBot="1" x14ac:dyDescent="0.25">
      <c r="A83" s="64">
        <v>10003958</v>
      </c>
      <c r="B83" s="132" t="s">
        <v>81</v>
      </c>
      <c r="C83" s="146" t="s">
        <v>307</v>
      </c>
      <c r="D83" s="150">
        <v>216338</v>
      </c>
      <c r="E83" s="151">
        <v>848687</v>
      </c>
      <c r="F83" s="153">
        <v>1000000</v>
      </c>
    </row>
    <row r="84" spans="1:6" ht="13.5" thickBot="1" x14ac:dyDescent="0.25">
      <c r="A84" s="64">
        <v>10007784</v>
      </c>
      <c r="B84" s="132" t="s">
        <v>82</v>
      </c>
      <c r="C84" s="152">
        <v>500000</v>
      </c>
      <c r="D84" s="150">
        <v>233727</v>
      </c>
      <c r="E84" s="151">
        <v>1000000</v>
      </c>
      <c r="F84" s="149" t="s">
        <v>308</v>
      </c>
    </row>
    <row r="85" spans="1:6" ht="13.5" thickBot="1" x14ac:dyDescent="0.25">
      <c r="A85" s="64">
        <v>10007797</v>
      </c>
      <c r="B85" s="132" t="s">
        <v>83</v>
      </c>
      <c r="C85" s="146" t="s">
        <v>307</v>
      </c>
      <c r="D85" s="147" t="s">
        <v>307</v>
      </c>
      <c r="E85" s="148" t="s">
        <v>307</v>
      </c>
      <c r="F85" s="149" t="s">
        <v>308</v>
      </c>
    </row>
    <row r="86" spans="1:6" ht="13.5" thickBot="1" x14ac:dyDescent="0.25">
      <c r="A86" s="64">
        <v>10007769</v>
      </c>
      <c r="B86" s="132" t="s">
        <v>84</v>
      </c>
      <c r="C86" s="152">
        <v>327919</v>
      </c>
      <c r="D86" s="150">
        <v>233727</v>
      </c>
      <c r="E86" s="151">
        <v>50000</v>
      </c>
      <c r="F86" s="153">
        <v>1000000</v>
      </c>
    </row>
    <row r="87" spans="1:6" ht="13.5" thickBot="1" x14ac:dyDescent="0.25">
      <c r="A87" s="64">
        <v>10004048</v>
      </c>
      <c r="B87" s="132" t="s">
        <v>85</v>
      </c>
      <c r="C87" s="146" t="s">
        <v>307</v>
      </c>
      <c r="D87" s="150">
        <v>40318</v>
      </c>
      <c r="E87" s="151">
        <v>50000</v>
      </c>
      <c r="F87" s="149" t="s">
        <v>308</v>
      </c>
    </row>
    <row r="88" spans="1:6" ht="13.5" thickBot="1" x14ac:dyDescent="0.25">
      <c r="A88" s="64">
        <v>10004063</v>
      </c>
      <c r="B88" s="132" t="s">
        <v>86</v>
      </c>
      <c r="C88" s="152">
        <v>422666</v>
      </c>
      <c r="D88" s="150">
        <v>233727</v>
      </c>
      <c r="E88" s="151">
        <v>293852</v>
      </c>
      <c r="F88" s="149" t="s">
        <v>308</v>
      </c>
    </row>
    <row r="89" spans="1:6" ht="13.5" thickBot="1" x14ac:dyDescent="0.25">
      <c r="A89" s="64">
        <v>10007771</v>
      </c>
      <c r="B89" s="132" t="s">
        <v>87</v>
      </c>
      <c r="C89" s="146" t="s">
        <v>307</v>
      </c>
      <c r="D89" s="150">
        <v>111503</v>
      </c>
      <c r="E89" s="151">
        <v>1000000</v>
      </c>
      <c r="F89" s="153">
        <v>1000000</v>
      </c>
    </row>
    <row r="90" spans="1:6" ht="13.5" thickBot="1" x14ac:dyDescent="0.25">
      <c r="A90" s="64">
        <v>10004078</v>
      </c>
      <c r="B90" s="132" t="s">
        <v>88</v>
      </c>
      <c r="C90" s="146" t="s">
        <v>307</v>
      </c>
      <c r="D90" s="150">
        <v>43038</v>
      </c>
      <c r="E90" s="151">
        <v>50000</v>
      </c>
      <c r="F90" s="149" t="s">
        <v>308</v>
      </c>
    </row>
    <row r="91" spans="1:6" ht="13.5" thickBot="1" x14ac:dyDescent="0.25">
      <c r="A91" s="64">
        <v>10004113</v>
      </c>
      <c r="B91" s="132" t="s">
        <v>89</v>
      </c>
      <c r="C91" s="152">
        <v>274456</v>
      </c>
      <c r="D91" s="150">
        <v>233727</v>
      </c>
      <c r="E91" s="151">
        <v>426236</v>
      </c>
      <c r="F91" s="149" t="s">
        <v>308</v>
      </c>
    </row>
    <row r="92" spans="1:6" ht="13.5" thickBot="1" x14ac:dyDescent="0.25">
      <c r="A92" s="64">
        <v>10007798</v>
      </c>
      <c r="B92" s="132" t="s">
        <v>90</v>
      </c>
      <c r="C92" s="152">
        <v>500000</v>
      </c>
      <c r="D92" s="150">
        <v>233727</v>
      </c>
      <c r="E92" s="151">
        <v>1000000</v>
      </c>
      <c r="F92" s="149" t="s">
        <v>308</v>
      </c>
    </row>
    <row r="93" spans="1:6" ht="13.5" thickBot="1" x14ac:dyDescent="0.25">
      <c r="A93" s="64">
        <v>10004180</v>
      </c>
      <c r="B93" s="132" t="s">
        <v>91</v>
      </c>
      <c r="C93" s="146" t="s">
        <v>307</v>
      </c>
      <c r="D93" s="150">
        <v>67653</v>
      </c>
      <c r="E93" s="151">
        <v>155967</v>
      </c>
      <c r="F93" s="149" t="s">
        <v>308</v>
      </c>
    </row>
    <row r="94" spans="1:6" ht="13.5" thickBot="1" x14ac:dyDescent="0.25">
      <c r="A94" s="64">
        <v>10004351</v>
      </c>
      <c r="B94" s="132" t="s">
        <v>92</v>
      </c>
      <c r="C94" s="146" t="s">
        <v>307</v>
      </c>
      <c r="D94" s="150">
        <v>111457</v>
      </c>
      <c r="E94" s="151">
        <v>50000</v>
      </c>
      <c r="F94" s="149" t="s">
        <v>308</v>
      </c>
    </row>
    <row r="95" spans="1:6" ht="13.5" thickBot="1" x14ac:dyDescent="0.25">
      <c r="A95" s="64">
        <v>10004511</v>
      </c>
      <c r="B95" s="132" t="s">
        <v>147</v>
      </c>
      <c r="C95" s="146" t="s">
        <v>307</v>
      </c>
      <c r="D95" s="147" t="s">
        <v>307</v>
      </c>
      <c r="E95" s="148" t="s">
        <v>307</v>
      </c>
      <c r="F95" s="149" t="s">
        <v>308</v>
      </c>
    </row>
    <row r="96" spans="1:6" ht="13.5" thickBot="1" x14ac:dyDescent="0.25">
      <c r="A96" s="64">
        <v>10007799</v>
      </c>
      <c r="B96" s="132" t="s">
        <v>93</v>
      </c>
      <c r="C96" s="152">
        <v>367558</v>
      </c>
      <c r="D96" s="150">
        <v>233727</v>
      </c>
      <c r="E96" s="151">
        <v>1000000</v>
      </c>
      <c r="F96" s="149" t="s">
        <v>308</v>
      </c>
    </row>
    <row r="97" spans="1:6" ht="13.5" thickBot="1" x14ac:dyDescent="0.25">
      <c r="A97" s="64">
        <v>10007832</v>
      </c>
      <c r="B97" s="132" t="s">
        <v>94</v>
      </c>
      <c r="C97" s="146" t="s">
        <v>307</v>
      </c>
      <c r="D97" s="147" t="s">
        <v>307</v>
      </c>
      <c r="E97" s="151">
        <v>50000</v>
      </c>
      <c r="F97" s="149" t="s">
        <v>308</v>
      </c>
    </row>
    <row r="98" spans="1:6" ht="13.5" thickBot="1" x14ac:dyDescent="0.25">
      <c r="A98" s="64">
        <v>10007138</v>
      </c>
      <c r="B98" s="132" t="s">
        <v>95</v>
      </c>
      <c r="C98" s="146" t="s">
        <v>307</v>
      </c>
      <c r="D98" s="150">
        <v>46785</v>
      </c>
      <c r="E98" s="151">
        <v>50000</v>
      </c>
      <c r="F98" s="149" t="s">
        <v>308</v>
      </c>
    </row>
    <row r="99" spans="1:6" ht="13.5" thickBot="1" x14ac:dyDescent="0.25">
      <c r="A99" s="64">
        <v>10001282</v>
      </c>
      <c r="B99" s="132" t="s">
        <v>96</v>
      </c>
      <c r="C99" s="146" t="s">
        <v>307</v>
      </c>
      <c r="D99" s="150">
        <v>39691</v>
      </c>
      <c r="E99" s="151">
        <v>50000</v>
      </c>
      <c r="F99" s="149" t="s">
        <v>308</v>
      </c>
    </row>
    <row r="100" spans="1:6" ht="13.5" thickBot="1" x14ac:dyDescent="0.25">
      <c r="A100" s="64">
        <v>10004775</v>
      </c>
      <c r="B100" s="132" t="s">
        <v>97</v>
      </c>
      <c r="C100" s="146" t="s">
        <v>307</v>
      </c>
      <c r="D100" s="147" t="s">
        <v>307</v>
      </c>
      <c r="E100" s="151">
        <v>50000</v>
      </c>
      <c r="F100" s="153">
        <v>124439</v>
      </c>
    </row>
    <row r="101" spans="1:6" ht="13.5" thickBot="1" x14ac:dyDescent="0.25">
      <c r="A101" s="64">
        <v>10004797</v>
      </c>
      <c r="B101" s="132" t="s">
        <v>98</v>
      </c>
      <c r="C101" s="146" t="s">
        <v>307</v>
      </c>
      <c r="D101" s="150">
        <v>116986</v>
      </c>
      <c r="E101" s="151">
        <v>50000</v>
      </c>
      <c r="F101" s="149" t="s">
        <v>308</v>
      </c>
    </row>
    <row r="102" spans="1:6" ht="13.5" thickBot="1" x14ac:dyDescent="0.25">
      <c r="A102" s="64">
        <v>10007154</v>
      </c>
      <c r="B102" s="132" t="s">
        <v>99</v>
      </c>
      <c r="C102" s="152">
        <v>500000</v>
      </c>
      <c r="D102" s="150">
        <v>233727</v>
      </c>
      <c r="E102" s="151">
        <v>1000000</v>
      </c>
      <c r="F102" s="149" t="s">
        <v>308</v>
      </c>
    </row>
    <row r="103" spans="1:6" ht="13.5" thickBot="1" x14ac:dyDescent="0.25">
      <c r="A103" s="64">
        <v>10007773</v>
      </c>
      <c r="B103" s="132" t="s">
        <v>100</v>
      </c>
      <c r="C103" s="146" t="s">
        <v>307</v>
      </c>
      <c r="D103" s="150">
        <v>59102</v>
      </c>
      <c r="E103" s="151">
        <v>163840</v>
      </c>
      <c r="F103" s="149" t="s">
        <v>308</v>
      </c>
    </row>
    <row r="104" spans="1:6" ht="13.5" thickBot="1" x14ac:dyDescent="0.25">
      <c r="A104" s="64">
        <v>10007780</v>
      </c>
      <c r="B104" s="132" t="s">
        <v>166</v>
      </c>
      <c r="C104" s="146" t="s">
        <v>307</v>
      </c>
      <c r="D104" s="150">
        <v>36029</v>
      </c>
      <c r="E104" s="151">
        <v>50000</v>
      </c>
      <c r="F104" s="149" t="s">
        <v>308</v>
      </c>
    </row>
    <row r="105" spans="1:6" ht="13.5" thickBot="1" x14ac:dyDescent="0.25">
      <c r="A105" s="64">
        <v>10000936</v>
      </c>
      <c r="B105" s="132" t="s">
        <v>203</v>
      </c>
      <c r="C105" s="146" t="s">
        <v>307</v>
      </c>
      <c r="D105" s="147" t="s">
        <v>307</v>
      </c>
      <c r="E105" s="148" t="s">
        <v>307</v>
      </c>
      <c r="F105" s="149" t="s">
        <v>308</v>
      </c>
    </row>
    <row r="106" spans="1:6" ht="13.5" thickBot="1" x14ac:dyDescent="0.25">
      <c r="A106" s="64">
        <v>10007774</v>
      </c>
      <c r="B106" s="132" t="s">
        <v>102</v>
      </c>
      <c r="C106" s="152">
        <v>500000</v>
      </c>
      <c r="D106" s="150">
        <v>233727</v>
      </c>
      <c r="E106" s="151">
        <v>1000000</v>
      </c>
      <c r="F106" s="149" t="s">
        <v>308</v>
      </c>
    </row>
    <row r="107" spans="1:6" ht="13.5" thickBot="1" x14ac:dyDescent="0.25">
      <c r="A107" s="64">
        <v>10004930</v>
      </c>
      <c r="B107" s="132" t="s">
        <v>103</v>
      </c>
      <c r="C107" s="146" t="s">
        <v>307</v>
      </c>
      <c r="D107" s="150">
        <v>83762</v>
      </c>
      <c r="E107" s="151">
        <v>50000</v>
      </c>
      <c r="F107" s="149" t="s">
        <v>308</v>
      </c>
    </row>
    <row r="108" spans="1:6" ht="13.5" thickBot="1" x14ac:dyDescent="0.25">
      <c r="A108" s="64">
        <v>10007801</v>
      </c>
      <c r="B108" s="132" t="s">
        <v>104</v>
      </c>
      <c r="C108" s="146" t="s">
        <v>307</v>
      </c>
      <c r="D108" s="150">
        <v>111521</v>
      </c>
      <c r="E108" s="151">
        <v>203438</v>
      </c>
      <c r="F108" s="149" t="s">
        <v>308</v>
      </c>
    </row>
    <row r="109" spans="1:6" ht="13.5" thickBot="1" x14ac:dyDescent="0.25">
      <c r="A109" s="64">
        <v>10005127</v>
      </c>
      <c r="B109" s="132" t="s">
        <v>204</v>
      </c>
      <c r="C109" s="146" t="s">
        <v>307</v>
      </c>
      <c r="D109" s="147" t="s">
        <v>307</v>
      </c>
      <c r="E109" s="148" t="s">
        <v>307</v>
      </c>
      <c r="F109" s="149" t="s">
        <v>308</v>
      </c>
    </row>
    <row r="110" spans="1:6" ht="13.5" thickBot="1" x14ac:dyDescent="0.25">
      <c r="A110" s="64">
        <v>10007155</v>
      </c>
      <c r="B110" s="132" t="s">
        <v>105</v>
      </c>
      <c r="C110" s="146" t="s">
        <v>307</v>
      </c>
      <c r="D110" s="150">
        <v>115058</v>
      </c>
      <c r="E110" s="151">
        <v>50000</v>
      </c>
      <c r="F110" s="149" t="s">
        <v>308</v>
      </c>
    </row>
    <row r="111" spans="1:6" ht="13.5" thickBot="1" x14ac:dyDescent="0.25">
      <c r="A111" s="64">
        <v>10007775</v>
      </c>
      <c r="B111" s="132" t="s">
        <v>106</v>
      </c>
      <c r="C111" s="152">
        <v>309341</v>
      </c>
      <c r="D111" s="150">
        <v>233727</v>
      </c>
      <c r="E111" s="151">
        <v>681829</v>
      </c>
      <c r="F111" s="149" t="s">
        <v>308</v>
      </c>
    </row>
    <row r="112" spans="1:6" ht="13.5" thickBot="1" x14ac:dyDescent="0.25">
      <c r="A112" s="64">
        <v>10005389</v>
      </c>
      <c r="B112" s="132" t="s">
        <v>205</v>
      </c>
      <c r="C112" s="146" t="s">
        <v>307</v>
      </c>
      <c r="D112" s="147" t="s">
        <v>307</v>
      </c>
      <c r="E112" s="148" t="s">
        <v>307</v>
      </c>
      <c r="F112" s="149" t="s">
        <v>308</v>
      </c>
    </row>
    <row r="113" spans="1:6" ht="13.5" thickBot="1" x14ac:dyDescent="0.25">
      <c r="A113" s="64">
        <v>10007802</v>
      </c>
      <c r="B113" s="132" t="s">
        <v>107</v>
      </c>
      <c r="C113" s="146" t="s">
        <v>307</v>
      </c>
      <c r="D113" s="150">
        <v>184185</v>
      </c>
      <c r="E113" s="151">
        <v>212710</v>
      </c>
      <c r="F113" s="149" t="s">
        <v>308</v>
      </c>
    </row>
    <row r="114" spans="1:6" ht="13.5" thickBot="1" x14ac:dyDescent="0.25">
      <c r="A114" s="64">
        <v>10007776</v>
      </c>
      <c r="B114" s="132" t="s">
        <v>108</v>
      </c>
      <c r="C114" s="146" t="s">
        <v>307</v>
      </c>
      <c r="D114" s="150">
        <v>27393</v>
      </c>
      <c r="E114" s="151">
        <v>50000</v>
      </c>
      <c r="F114" s="149" t="s">
        <v>308</v>
      </c>
    </row>
    <row r="115" spans="1:6" ht="13.5" thickBot="1" x14ac:dyDescent="0.25">
      <c r="A115" s="64">
        <v>10005523</v>
      </c>
      <c r="B115" s="132" t="s">
        <v>109</v>
      </c>
      <c r="C115" s="146" t="s">
        <v>307</v>
      </c>
      <c r="D115" s="147" t="s">
        <v>307</v>
      </c>
      <c r="E115" s="148" t="s">
        <v>307</v>
      </c>
      <c r="F115" s="153">
        <v>61789</v>
      </c>
    </row>
    <row r="116" spans="1:6" ht="13.5" thickBot="1" x14ac:dyDescent="0.25">
      <c r="A116" s="64">
        <v>10009292</v>
      </c>
      <c r="B116" s="132" t="s">
        <v>148</v>
      </c>
      <c r="C116" s="146" t="s">
        <v>307</v>
      </c>
      <c r="D116" s="150">
        <v>39203</v>
      </c>
      <c r="E116" s="148" t="s">
        <v>307</v>
      </c>
      <c r="F116" s="149" t="s">
        <v>308</v>
      </c>
    </row>
    <row r="117" spans="1:6" ht="13.5" thickBot="1" x14ac:dyDescent="0.25">
      <c r="A117" s="64">
        <v>10007835</v>
      </c>
      <c r="B117" s="132" t="s">
        <v>110</v>
      </c>
      <c r="C117" s="146" t="s">
        <v>307</v>
      </c>
      <c r="D117" s="147" t="s">
        <v>307</v>
      </c>
      <c r="E117" s="148" t="s">
        <v>307</v>
      </c>
      <c r="F117" s="153">
        <v>304380</v>
      </c>
    </row>
    <row r="118" spans="1:6" ht="13.5" thickBot="1" x14ac:dyDescent="0.25">
      <c r="A118" s="64">
        <v>10005545</v>
      </c>
      <c r="B118" s="132" t="s">
        <v>111</v>
      </c>
      <c r="C118" s="146" t="s">
        <v>307</v>
      </c>
      <c r="D118" s="147" t="s">
        <v>307</v>
      </c>
      <c r="E118" s="151">
        <v>50000</v>
      </c>
      <c r="F118" s="149" t="s">
        <v>308</v>
      </c>
    </row>
    <row r="119" spans="1:6" ht="13.5" thickBot="1" x14ac:dyDescent="0.25">
      <c r="A119" s="64">
        <v>10007816</v>
      </c>
      <c r="B119" s="132" t="s">
        <v>112</v>
      </c>
      <c r="C119" s="146" t="s">
        <v>307</v>
      </c>
      <c r="D119" s="147" t="s">
        <v>307</v>
      </c>
      <c r="E119" s="151">
        <v>50000</v>
      </c>
      <c r="F119" s="153">
        <v>642933</v>
      </c>
    </row>
    <row r="120" spans="1:6" ht="13.5" thickBot="1" x14ac:dyDescent="0.25">
      <c r="A120" s="64">
        <v>10007777</v>
      </c>
      <c r="B120" s="132" t="s">
        <v>113</v>
      </c>
      <c r="C120" s="146" t="s">
        <v>307</v>
      </c>
      <c r="D120" s="150">
        <v>21355</v>
      </c>
      <c r="E120" s="151">
        <v>50000</v>
      </c>
      <c r="F120" s="153">
        <v>1000000</v>
      </c>
    </row>
    <row r="121" spans="1:6" ht="13.5" thickBot="1" x14ac:dyDescent="0.25">
      <c r="A121" s="64">
        <v>10007778</v>
      </c>
      <c r="B121" s="132" t="s">
        <v>114</v>
      </c>
      <c r="C121" s="146" t="s">
        <v>307</v>
      </c>
      <c r="D121" s="150">
        <v>19277</v>
      </c>
      <c r="E121" s="151">
        <v>50000</v>
      </c>
      <c r="F121" s="153">
        <v>425886</v>
      </c>
    </row>
    <row r="122" spans="1:6" ht="13.5" thickBot="1" x14ac:dyDescent="0.25">
      <c r="A122" s="64">
        <v>10005553</v>
      </c>
      <c r="B122" s="132" t="s">
        <v>115</v>
      </c>
      <c r="C122" s="146" t="s">
        <v>307</v>
      </c>
      <c r="D122" s="150">
        <v>51041</v>
      </c>
      <c r="E122" s="151">
        <v>50000</v>
      </c>
      <c r="F122" s="149" t="s">
        <v>308</v>
      </c>
    </row>
    <row r="123" spans="1:6" ht="13.5" thickBot="1" x14ac:dyDescent="0.25">
      <c r="A123" s="64">
        <v>10007837</v>
      </c>
      <c r="B123" s="132" t="s">
        <v>116</v>
      </c>
      <c r="C123" s="146" t="s">
        <v>307</v>
      </c>
      <c r="D123" s="150">
        <v>19723</v>
      </c>
      <c r="E123" s="151">
        <v>50000</v>
      </c>
      <c r="F123" s="153">
        <v>334069</v>
      </c>
    </row>
    <row r="124" spans="1:6" ht="13.5" thickBot="1" x14ac:dyDescent="0.25">
      <c r="A124" s="64">
        <v>10007779</v>
      </c>
      <c r="B124" s="132" t="s">
        <v>117</v>
      </c>
      <c r="C124" s="146" t="s">
        <v>307</v>
      </c>
      <c r="D124" s="150">
        <v>124678</v>
      </c>
      <c r="E124" s="151">
        <v>112014</v>
      </c>
      <c r="F124" s="153">
        <v>1000000</v>
      </c>
    </row>
    <row r="125" spans="1:6" ht="13.5" thickBot="1" x14ac:dyDescent="0.25">
      <c r="A125" s="64">
        <v>10007156</v>
      </c>
      <c r="B125" s="132" t="s">
        <v>118</v>
      </c>
      <c r="C125" s="146" t="s">
        <v>307</v>
      </c>
      <c r="D125" s="150">
        <v>82387</v>
      </c>
      <c r="E125" s="151">
        <v>77588</v>
      </c>
      <c r="F125" s="149" t="s">
        <v>308</v>
      </c>
    </row>
    <row r="126" spans="1:6" ht="13.5" thickBot="1" x14ac:dyDescent="0.25">
      <c r="A126" s="64">
        <v>10007157</v>
      </c>
      <c r="B126" s="132" t="s">
        <v>119</v>
      </c>
      <c r="C126" s="152">
        <v>500000</v>
      </c>
      <c r="D126" s="150">
        <v>233727</v>
      </c>
      <c r="E126" s="151">
        <v>1000000</v>
      </c>
      <c r="F126" s="149" t="s">
        <v>308</v>
      </c>
    </row>
    <row r="127" spans="1:6" ht="13.5" thickBot="1" x14ac:dyDescent="0.25">
      <c r="A127" s="64">
        <v>10005790</v>
      </c>
      <c r="B127" s="132" t="s">
        <v>120</v>
      </c>
      <c r="C127" s="146" t="s">
        <v>307</v>
      </c>
      <c r="D127" s="150">
        <v>67071</v>
      </c>
      <c r="E127" s="151">
        <v>173429</v>
      </c>
      <c r="F127" s="149" t="s">
        <v>308</v>
      </c>
    </row>
    <row r="128" spans="1:6" ht="13.5" thickBot="1" x14ac:dyDescent="0.25">
      <c r="A128" s="64">
        <v>10006022</v>
      </c>
      <c r="B128" s="132" t="s">
        <v>167</v>
      </c>
      <c r="C128" s="146" t="s">
        <v>307</v>
      </c>
      <c r="D128" s="150">
        <v>76700</v>
      </c>
      <c r="E128" s="151">
        <v>50000</v>
      </c>
      <c r="F128" s="149" t="s">
        <v>308</v>
      </c>
    </row>
    <row r="129" spans="1:6" ht="13.5" thickBot="1" x14ac:dyDescent="0.25">
      <c r="A129" s="64">
        <v>10007158</v>
      </c>
      <c r="B129" s="132" t="s">
        <v>122</v>
      </c>
      <c r="C129" s="152">
        <v>500000</v>
      </c>
      <c r="D129" s="150">
        <v>233727</v>
      </c>
      <c r="E129" s="151">
        <v>937446</v>
      </c>
      <c r="F129" s="149" t="s">
        <v>308</v>
      </c>
    </row>
    <row r="130" spans="1:6" ht="13.5" thickBot="1" x14ac:dyDescent="0.25">
      <c r="A130" s="64">
        <v>10037449</v>
      </c>
      <c r="B130" s="132" t="s">
        <v>123</v>
      </c>
      <c r="C130" s="146" t="s">
        <v>307</v>
      </c>
      <c r="D130" s="147" t="s">
        <v>307</v>
      </c>
      <c r="E130" s="151">
        <v>50000</v>
      </c>
      <c r="F130" s="149" t="s">
        <v>308</v>
      </c>
    </row>
    <row r="131" spans="1:6" ht="13.5" thickBot="1" x14ac:dyDescent="0.25">
      <c r="A131" s="64">
        <v>10007843</v>
      </c>
      <c r="B131" s="132" t="s">
        <v>124</v>
      </c>
      <c r="C131" s="146" t="s">
        <v>307</v>
      </c>
      <c r="D131" s="150">
        <v>24501</v>
      </c>
      <c r="E131" s="151">
        <v>50000</v>
      </c>
      <c r="F131" s="149" t="s">
        <v>308</v>
      </c>
    </row>
    <row r="132" spans="1:6" ht="13.5" thickBot="1" x14ac:dyDescent="0.25">
      <c r="A132" s="64">
        <v>10007782</v>
      </c>
      <c r="B132" s="132" t="s">
        <v>125</v>
      </c>
      <c r="C132" s="146" t="s">
        <v>307</v>
      </c>
      <c r="D132" s="150">
        <v>36831</v>
      </c>
      <c r="E132" s="151">
        <v>98640</v>
      </c>
      <c r="F132" s="149" t="s">
        <v>308</v>
      </c>
    </row>
    <row r="133" spans="1:6" ht="13.5" thickBot="1" x14ac:dyDescent="0.25">
      <c r="A133" s="64">
        <v>10006299</v>
      </c>
      <c r="B133" s="132" t="s">
        <v>126</v>
      </c>
      <c r="C133" s="146" t="s">
        <v>307</v>
      </c>
      <c r="D133" s="150">
        <v>56402</v>
      </c>
      <c r="E133" s="151">
        <v>50000</v>
      </c>
      <c r="F133" s="149" t="s">
        <v>308</v>
      </c>
    </row>
    <row r="134" spans="1:6" ht="13.5" thickBot="1" x14ac:dyDescent="0.25">
      <c r="A134" s="64">
        <v>10014001</v>
      </c>
      <c r="B134" s="132" t="s">
        <v>127</v>
      </c>
      <c r="C134" s="146" t="s">
        <v>307</v>
      </c>
      <c r="D134" s="147" t="s">
        <v>307</v>
      </c>
      <c r="E134" s="151">
        <v>50000</v>
      </c>
      <c r="F134" s="149" t="s">
        <v>308</v>
      </c>
    </row>
    <row r="135" spans="1:6" ht="13.5" thickBot="1" x14ac:dyDescent="0.25">
      <c r="A135" s="64">
        <v>10007159</v>
      </c>
      <c r="B135" s="132" t="s">
        <v>128</v>
      </c>
      <c r="C135" s="146" t="s">
        <v>307</v>
      </c>
      <c r="D135" s="150">
        <v>40588</v>
      </c>
      <c r="E135" s="151">
        <v>50000</v>
      </c>
      <c r="F135" s="149" t="s">
        <v>308</v>
      </c>
    </row>
    <row r="136" spans="1:6" ht="13.5" thickBot="1" x14ac:dyDescent="0.25">
      <c r="A136" s="64">
        <v>10007160</v>
      </c>
      <c r="B136" s="132" t="s">
        <v>129</v>
      </c>
      <c r="C136" s="154">
        <v>312433</v>
      </c>
      <c r="D136" s="150">
        <v>233727</v>
      </c>
      <c r="E136" s="151">
        <v>307091</v>
      </c>
      <c r="F136" s="149" t="s">
        <v>308</v>
      </c>
    </row>
    <row r="137" spans="1:6" ht="13.5" thickBot="1" x14ac:dyDescent="0.25">
      <c r="A137" s="64">
        <v>10007806</v>
      </c>
      <c r="B137" s="133" t="s">
        <v>130</v>
      </c>
      <c r="C137" s="155" t="s">
        <v>307</v>
      </c>
      <c r="D137" s="150">
        <v>196328</v>
      </c>
      <c r="E137" s="151">
        <v>140574</v>
      </c>
      <c r="F137" s="149" t="s">
        <v>308</v>
      </c>
    </row>
    <row r="138" spans="1:6" ht="13.5" thickBot="1" x14ac:dyDescent="0.25">
      <c r="A138" s="57">
        <v>10007161</v>
      </c>
      <c r="B138" s="132" t="s">
        <v>131</v>
      </c>
      <c r="C138" s="146" t="s">
        <v>307</v>
      </c>
      <c r="D138" s="150">
        <v>60704</v>
      </c>
      <c r="E138" s="151">
        <v>50000</v>
      </c>
      <c r="F138" s="149" t="s">
        <v>308</v>
      </c>
    </row>
    <row r="139" spans="1:6" ht="13.5" thickBot="1" x14ac:dyDescent="0.25">
      <c r="A139" s="57">
        <v>10008017</v>
      </c>
      <c r="B139" s="132" t="s">
        <v>132</v>
      </c>
      <c r="C139" s="146" t="s">
        <v>307</v>
      </c>
      <c r="D139" s="150">
        <v>22781</v>
      </c>
      <c r="E139" s="148" t="s">
        <v>307</v>
      </c>
      <c r="F139" s="153">
        <v>234331</v>
      </c>
    </row>
    <row r="140" spans="1:6" ht="13.5" thickBot="1" x14ac:dyDescent="0.25">
      <c r="A140" s="57">
        <v>10007163</v>
      </c>
      <c r="B140" s="132" t="s">
        <v>133</v>
      </c>
      <c r="C140" s="152">
        <v>369973</v>
      </c>
      <c r="D140" s="150">
        <v>233727</v>
      </c>
      <c r="E140" s="151">
        <v>1000000</v>
      </c>
      <c r="F140" s="149" t="s">
        <v>308</v>
      </c>
    </row>
    <row r="141" spans="1:6" ht="13.5" thickBot="1" x14ac:dyDescent="0.25">
      <c r="A141" s="57">
        <v>10006566</v>
      </c>
      <c r="B141" s="132" t="s">
        <v>134</v>
      </c>
      <c r="C141" s="146" t="s">
        <v>307</v>
      </c>
      <c r="D141" s="150">
        <v>27925</v>
      </c>
      <c r="E141" s="151">
        <v>50000</v>
      </c>
      <c r="F141" s="149" t="s">
        <v>308</v>
      </c>
    </row>
    <row r="142" spans="1:6" ht="13.5" thickBot="1" x14ac:dyDescent="0.25">
      <c r="A142" s="57">
        <v>10007164</v>
      </c>
      <c r="B142" s="132" t="s">
        <v>135</v>
      </c>
      <c r="C142" s="146" t="s">
        <v>307</v>
      </c>
      <c r="D142" s="150">
        <v>116498</v>
      </c>
      <c r="E142" s="151">
        <v>202647</v>
      </c>
      <c r="F142" s="149" t="s">
        <v>308</v>
      </c>
    </row>
    <row r="143" spans="1:6" ht="13.5" thickBot="1" x14ac:dyDescent="0.25">
      <c r="A143" s="57">
        <v>10007165</v>
      </c>
      <c r="B143" s="132" t="s">
        <v>136</v>
      </c>
      <c r="C143" s="146" t="s">
        <v>307</v>
      </c>
      <c r="D143" s="150">
        <v>52092</v>
      </c>
      <c r="E143" s="151">
        <v>50000</v>
      </c>
      <c r="F143" s="149" t="s">
        <v>308</v>
      </c>
    </row>
    <row r="144" spans="1:6" ht="13.5" thickBot="1" x14ac:dyDescent="0.25">
      <c r="A144" s="57">
        <v>10003614</v>
      </c>
      <c r="B144" s="132" t="s">
        <v>137</v>
      </c>
      <c r="C144" s="146" t="s">
        <v>307</v>
      </c>
      <c r="D144" s="150">
        <v>14690</v>
      </c>
      <c r="E144" s="151">
        <v>50000</v>
      </c>
      <c r="F144" s="149" t="s">
        <v>308</v>
      </c>
    </row>
    <row r="145" spans="1:6" ht="13.5" thickBot="1" x14ac:dyDescent="0.25">
      <c r="A145" s="57">
        <v>10007166</v>
      </c>
      <c r="B145" s="132" t="s">
        <v>138</v>
      </c>
      <c r="C145" s="146" t="s">
        <v>307</v>
      </c>
      <c r="D145" s="150">
        <v>66392</v>
      </c>
      <c r="E145" s="151">
        <v>50000</v>
      </c>
      <c r="F145" s="149" t="s">
        <v>308</v>
      </c>
    </row>
    <row r="146" spans="1:6" ht="13.5" thickBot="1" x14ac:dyDescent="0.25">
      <c r="A146" s="57">
        <v>10007139</v>
      </c>
      <c r="B146" s="132" t="s">
        <v>139</v>
      </c>
      <c r="C146" s="146" t="s">
        <v>307</v>
      </c>
      <c r="D146" s="150">
        <v>25006</v>
      </c>
      <c r="E146" s="151">
        <v>50000</v>
      </c>
      <c r="F146" s="149" t="s">
        <v>308</v>
      </c>
    </row>
    <row r="147" spans="1:6" ht="13.5" thickBot="1" x14ac:dyDescent="0.25">
      <c r="A147" s="57">
        <v>10007657</v>
      </c>
      <c r="B147" s="132" t="s">
        <v>140</v>
      </c>
      <c r="C147" s="146" t="s">
        <v>307</v>
      </c>
      <c r="D147" s="147" t="s">
        <v>307</v>
      </c>
      <c r="E147" s="148" t="s">
        <v>307</v>
      </c>
      <c r="F147" s="153">
        <v>38836</v>
      </c>
    </row>
    <row r="148" spans="1:6" ht="13.5" thickBot="1" x14ac:dyDescent="0.25">
      <c r="A148" s="57">
        <v>10007167</v>
      </c>
      <c r="B148" s="132" t="s">
        <v>141</v>
      </c>
      <c r="C148" s="152">
        <v>301128</v>
      </c>
      <c r="D148" s="150">
        <v>233727</v>
      </c>
      <c r="E148" s="151">
        <v>713224</v>
      </c>
      <c r="F148" s="149" t="s">
        <v>308</v>
      </c>
    </row>
    <row r="149" spans="1:6" ht="13.5" thickBot="1" x14ac:dyDescent="0.25">
      <c r="A149" s="57">
        <v>10007713</v>
      </c>
      <c r="B149" s="134" t="s">
        <v>142</v>
      </c>
      <c r="C149" s="156" t="s">
        <v>307</v>
      </c>
      <c r="D149" s="157" t="s">
        <v>307</v>
      </c>
      <c r="E149" s="158">
        <v>50000</v>
      </c>
      <c r="F149" s="159" t="s">
        <v>308</v>
      </c>
    </row>
    <row r="150" spans="1:6" s="75" customFormat="1" ht="14.25" thickTop="1" thickBot="1" x14ac:dyDescent="0.25">
      <c r="A150" s="74"/>
      <c r="B150" s="135" t="s">
        <v>305</v>
      </c>
      <c r="C150" s="160">
        <v>10000001</v>
      </c>
      <c r="D150" s="161">
        <v>11999993</v>
      </c>
      <c r="E150" s="161">
        <v>29066052</v>
      </c>
      <c r="F150" s="162">
        <v>10000001</v>
      </c>
    </row>
    <row r="151" spans="1:6" ht="13.5" thickTop="1" x14ac:dyDescent="0.2">
      <c r="B151" s="127"/>
      <c r="C151" s="127"/>
      <c r="D151" s="127"/>
      <c r="E151" s="127"/>
      <c r="F151" s="127"/>
    </row>
    <row r="152" spans="1:6" x14ac:dyDescent="0.2">
      <c r="B152" s="127"/>
      <c r="C152" s="127"/>
      <c r="D152" s="127"/>
      <c r="E152" s="127"/>
      <c r="F152" s="127"/>
    </row>
    <row r="153" spans="1:6" x14ac:dyDescent="0.2">
      <c r="B153" s="127"/>
      <c r="C153" s="127"/>
      <c r="D153" s="127"/>
      <c r="E153" s="127"/>
      <c r="F153" s="127"/>
    </row>
  </sheetData>
  <mergeCells count="1">
    <mergeCell ref="D3:F8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037B-92C6-400A-B906-BDDB5CEBE465}">
  <dimension ref="A2:C144"/>
  <sheetViews>
    <sheetView showGridLines="0" workbookViewId="0">
      <selection activeCell="A2" sqref="A2"/>
    </sheetView>
  </sheetViews>
  <sheetFormatPr defaultColWidth="8.7109375" defaultRowHeight="12.75" x14ac:dyDescent="0.2"/>
  <cols>
    <col min="1" max="1" width="60.85546875" style="58" customWidth="1"/>
    <col min="2" max="2" width="18.140625" style="58" customWidth="1"/>
    <col min="3" max="3" width="18.140625" style="117" customWidth="1"/>
    <col min="4" max="16384" width="8.7109375" style="58"/>
  </cols>
  <sheetData>
    <row r="2" spans="1:3" x14ac:dyDescent="0.2">
      <c r="A2" s="75" t="s">
        <v>168</v>
      </c>
    </row>
    <row r="3" spans="1:3" x14ac:dyDescent="0.2">
      <c r="A3" s="75" t="s">
        <v>207</v>
      </c>
    </row>
    <row r="8" spans="1:3" x14ac:dyDescent="0.2">
      <c r="A8" s="58" t="s">
        <v>14</v>
      </c>
    </row>
    <row r="10" spans="1:3" ht="13.5" thickBot="1" x14ac:dyDescent="0.25"/>
    <row r="11" spans="1:3" ht="48" customHeight="1" thickBot="1" x14ac:dyDescent="0.25">
      <c r="A11" s="108" t="s">
        <v>15</v>
      </c>
      <c r="B11" s="99" t="s">
        <v>193</v>
      </c>
      <c r="C11" s="118" t="s">
        <v>195</v>
      </c>
    </row>
    <row r="12" spans="1:3" ht="13.5" thickBot="1" x14ac:dyDescent="0.25">
      <c r="A12" s="98"/>
      <c r="B12" s="100" t="s">
        <v>194</v>
      </c>
      <c r="C12" s="119" t="s">
        <v>196</v>
      </c>
    </row>
    <row r="13" spans="1:3" ht="13.5" thickBot="1" x14ac:dyDescent="0.25">
      <c r="A13" s="101"/>
      <c r="B13" s="102" t="s">
        <v>17</v>
      </c>
      <c r="C13" s="120" t="s">
        <v>17</v>
      </c>
    </row>
    <row r="14" spans="1:3" ht="13.5" thickBot="1" x14ac:dyDescent="0.25">
      <c r="A14" s="101" t="s">
        <v>18</v>
      </c>
      <c r="B14" s="103">
        <v>50000</v>
      </c>
      <c r="C14" s="121">
        <v>5000</v>
      </c>
    </row>
    <row r="15" spans="1:3" ht="13.5" thickBot="1" x14ac:dyDescent="0.25">
      <c r="A15" s="101" t="s">
        <v>19</v>
      </c>
      <c r="B15" s="103">
        <v>150000</v>
      </c>
      <c r="C15" s="121">
        <v>20000</v>
      </c>
    </row>
    <row r="16" spans="1:3" ht="13.5" thickBot="1" x14ac:dyDescent="0.25">
      <c r="A16" s="101" t="s">
        <v>20</v>
      </c>
      <c r="B16" s="103">
        <v>50000</v>
      </c>
      <c r="C16" s="121">
        <v>20000</v>
      </c>
    </row>
    <row r="17" spans="1:3" ht="13.5" thickBot="1" x14ac:dyDescent="0.25">
      <c r="A17" s="101" t="s">
        <v>21</v>
      </c>
      <c r="B17" s="103">
        <v>100000</v>
      </c>
      <c r="C17" s="121">
        <v>20000</v>
      </c>
    </row>
    <row r="18" spans="1:3" ht="13.5" thickBot="1" x14ac:dyDescent="0.25">
      <c r="A18" s="101" t="s">
        <v>22</v>
      </c>
      <c r="B18" s="103">
        <v>150000</v>
      </c>
      <c r="C18" s="121">
        <v>31412</v>
      </c>
    </row>
    <row r="19" spans="1:3" ht="13.5" thickBot="1" x14ac:dyDescent="0.25">
      <c r="A19" s="101" t="s">
        <v>23</v>
      </c>
      <c r="B19" s="103">
        <v>350000</v>
      </c>
      <c r="C19" s="121">
        <v>89754</v>
      </c>
    </row>
    <row r="20" spans="1:3" ht="13.5" thickBot="1" x14ac:dyDescent="0.25">
      <c r="A20" s="101" t="s">
        <v>24</v>
      </c>
      <c r="B20" s="103">
        <v>50000</v>
      </c>
      <c r="C20" s="121">
        <v>20000</v>
      </c>
    </row>
    <row r="21" spans="1:3" ht="13.5" thickBot="1" x14ac:dyDescent="0.25">
      <c r="A21" s="101" t="s">
        <v>25</v>
      </c>
      <c r="B21" s="103">
        <v>50000</v>
      </c>
      <c r="C21" s="121">
        <v>20000</v>
      </c>
    </row>
    <row r="22" spans="1:3" ht="13.5" thickBot="1" x14ac:dyDescent="0.25">
      <c r="A22" s="101" t="s">
        <v>26</v>
      </c>
      <c r="B22" s="103">
        <v>150000</v>
      </c>
      <c r="C22" s="121">
        <v>48618</v>
      </c>
    </row>
    <row r="23" spans="1:3" ht="13.5" thickBot="1" x14ac:dyDescent="0.25">
      <c r="A23" s="101" t="s">
        <v>27</v>
      </c>
      <c r="B23" s="103">
        <v>850000</v>
      </c>
      <c r="C23" s="121">
        <v>150000</v>
      </c>
    </row>
    <row r="24" spans="1:3" ht="13.5" thickBot="1" x14ac:dyDescent="0.25">
      <c r="A24" s="101" t="s">
        <v>28</v>
      </c>
      <c r="B24" s="103">
        <v>150000</v>
      </c>
      <c r="C24" s="121">
        <v>20000</v>
      </c>
    </row>
    <row r="25" spans="1:3" ht="13.5" thickBot="1" x14ac:dyDescent="0.25">
      <c r="A25" s="101" t="s">
        <v>29</v>
      </c>
      <c r="B25" s="103">
        <v>50000</v>
      </c>
      <c r="C25" s="121">
        <v>20000</v>
      </c>
    </row>
    <row r="26" spans="1:3" ht="13.5" thickBot="1" x14ac:dyDescent="0.25">
      <c r="A26" s="101" t="s">
        <v>30</v>
      </c>
      <c r="B26" s="103">
        <v>50000</v>
      </c>
      <c r="C26" s="121">
        <v>20000</v>
      </c>
    </row>
    <row r="27" spans="1:3" ht="13.5" thickBot="1" x14ac:dyDescent="0.25">
      <c r="A27" s="101" t="s">
        <v>31</v>
      </c>
      <c r="B27" s="103">
        <v>150000</v>
      </c>
      <c r="C27" s="121">
        <v>20000</v>
      </c>
    </row>
    <row r="28" spans="1:3" ht="13.5" thickBot="1" x14ac:dyDescent="0.25">
      <c r="A28" s="101" t="s">
        <v>32</v>
      </c>
      <c r="B28" s="103">
        <v>100000</v>
      </c>
      <c r="C28" s="121">
        <v>20000</v>
      </c>
    </row>
    <row r="29" spans="1:3" ht="13.5" thickBot="1" x14ac:dyDescent="0.25">
      <c r="A29" s="101" t="s">
        <v>33</v>
      </c>
      <c r="B29" s="103">
        <v>150000</v>
      </c>
      <c r="C29" s="121">
        <v>24257</v>
      </c>
    </row>
    <row r="30" spans="1:3" ht="13.5" thickBot="1" x14ac:dyDescent="0.25">
      <c r="A30" s="101" t="s">
        <v>34</v>
      </c>
      <c r="B30" s="103">
        <v>750000</v>
      </c>
      <c r="C30" s="121">
        <v>150000</v>
      </c>
    </row>
    <row r="31" spans="1:3" ht="13.5" thickBot="1" x14ac:dyDescent="0.25">
      <c r="A31" s="101" t="s">
        <v>35</v>
      </c>
      <c r="B31" s="103">
        <v>200000</v>
      </c>
      <c r="C31" s="121">
        <v>57025</v>
      </c>
    </row>
    <row r="32" spans="1:3" ht="13.5" thickBot="1" x14ac:dyDescent="0.25">
      <c r="A32" s="101" t="s">
        <v>36</v>
      </c>
      <c r="B32" s="103">
        <v>50000</v>
      </c>
      <c r="C32" s="121">
        <v>20000</v>
      </c>
    </row>
    <row r="33" spans="1:3" ht="13.5" thickBot="1" x14ac:dyDescent="0.25">
      <c r="A33" s="101" t="s">
        <v>37</v>
      </c>
      <c r="B33" s="103">
        <v>1000000</v>
      </c>
      <c r="C33" s="121">
        <v>150000</v>
      </c>
    </row>
    <row r="34" spans="1:3" ht="13.5" thickBot="1" x14ac:dyDescent="0.25">
      <c r="A34" s="101" t="s">
        <v>38</v>
      </c>
      <c r="B34" s="103">
        <v>150000</v>
      </c>
      <c r="C34" s="121">
        <v>20000</v>
      </c>
    </row>
    <row r="35" spans="1:3" ht="13.5" thickBot="1" x14ac:dyDescent="0.25">
      <c r="A35" s="101" t="s">
        <v>39</v>
      </c>
      <c r="B35" s="103">
        <v>150000</v>
      </c>
      <c r="C35" s="121">
        <v>20000</v>
      </c>
    </row>
    <row r="36" spans="1:3" ht="13.5" thickBot="1" x14ac:dyDescent="0.25">
      <c r="A36" s="101" t="s">
        <v>40</v>
      </c>
      <c r="B36" s="103">
        <v>100000</v>
      </c>
      <c r="C36" s="121">
        <v>20000</v>
      </c>
    </row>
    <row r="37" spans="1:3" ht="13.5" thickBot="1" x14ac:dyDescent="0.25">
      <c r="A37" s="101" t="s">
        <v>41</v>
      </c>
      <c r="B37" s="103">
        <v>50000</v>
      </c>
      <c r="C37" s="121">
        <v>20000</v>
      </c>
    </row>
    <row r="38" spans="1:3" ht="13.5" thickBot="1" x14ac:dyDescent="0.25">
      <c r="A38" s="101" t="s">
        <v>42</v>
      </c>
      <c r="B38" s="103">
        <v>150000</v>
      </c>
      <c r="C38" s="121">
        <v>51696</v>
      </c>
    </row>
    <row r="39" spans="1:3" ht="13.5" thickBot="1" x14ac:dyDescent="0.25">
      <c r="A39" s="101" t="s">
        <v>43</v>
      </c>
      <c r="B39" s="103">
        <v>50000</v>
      </c>
      <c r="C39" s="121">
        <v>20000</v>
      </c>
    </row>
    <row r="40" spans="1:3" ht="13.5" thickBot="1" x14ac:dyDescent="0.25">
      <c r="A40" s="101" t="s">
        <v>44</v>
      </c>
      <c r="B40" s="103">
        <v>150000</v>
      </c>
      <c r="C40" s="121">
        <v>20000</v>
      </c>
    </row>
    <row r="41" spans="1:3" ht="13.5" thickBot="1" x14ac:dyDescent="0.25">
      <c r="A41" s="101" t="s">
        <v>45</v>
      </c>
      <c r="B41" s="103">
        <v>200000</v>
      </c>
      <c r="C41" s="121">
        <v>49277</v>
      </c>
    </row>
    <row r="42" spans="1:3" ht="13.5" thickBot="1" x14ac:dyDescent="0.25">
      <c r="A42" s="101" t="s">
        <v>46</v>
      </c>
      <c r="B42" s="103">
        <v>50000</v>
      </c>
      <c r="C42" s="121">
        <v>20000</v>
      </c>
    </row>
    <row r="43" spans="1:3" ht="13.5" thickBot="1" x14ac:dyDescent="0.25">
      <c r="A43" s="101" t="s">
        <v>47</v>
      </c>
      <c r="B43" s="103">
        <v>50000</v>
      </c>
      <c r="C43" s="121">
        <v>20000</v>
      </c>
    </row>
    <row r="44" spans="1:3" ht="13.5" thickBot="1" x14ac:dyDescent="0.25">
      <c r="A44" s="101" t="s">
        <v>48</v>
      </c>
      <c r="B44" s="103">
        <v>150000</v>
      </c>
      <c r="C44" s="121">
        <v>20000</v>
      </c>
    </row>
    <row r="45" spans="1:3" ht="13.5" thickBot="1" x14ac:dyDescent="0.25">
      <c r="A45" s="101" t="s">
        <v>49</v>
      </c>
      <c r="B45" s="103">
        <v>100000</v>
      </c>
      <c r="C45" s="121">
        <v>20000</v>
      </c>
    </row>
    <row r="46" spans="1:3" ht="13.5" thickBot="1" x14ac:dyDescent="0.25">
      <c r="A46" s="101" t="s">
        <v>50</v>
      </c>
      <c r="B46" s="103">
        <v>450000</v>
      </c>
      <c r="C46" s="121">
        <v>123169</v>
      </c>
    </row>
    <row r="47" spans="1:3" ht="13.5" thickBot="1" x14ac:dyDescent="0.25">
      <c r="A47" s="101" t="s">
        <v>51</v>
      </c>
      <c r="B47" s="103">
        <v>350000</v>
      </c>
      <c r="C47" s="121">
        <v>86989</v>
      </c>
    </row>
    <row r="48" spans="1:3" ht="13.5" thickBot="1" x14ac:dyDescent="0.25">
      <c r="A48" s="101" t="s">
        <v>52</v>
      </c>
      <c r="B48" s="103">
        <v>100000</v>
      </c>
      <c r="C48" s="121">
        <v>20000</v>
      </c>
    </row>
    <row r="49" spans="1:3" ht="13.5" thickBot="1" x14ac:dyDescent="0.25">
      <c r="A49" s="101" t="s">
        <v>53</v>
      </c>
      <c r="B49" s="103">
        <v>100000</v>
      </c>
      <c r="C49" s="121">
        <v>20000</v>
      </c>
    </row>
    <row r="50" spans="1:3" ht="13.5" thickBot="1" x14ac:dyDescent="0.25">
      <c r="A50" s="101" t="s">
        <v>54</v>
      </c>
      <c r="B50" s="103">
        <v>250000</v>
      </c>
      <c r="C50" s="121">
        <v>44452</v>
      </c>
    </row>
    <row r="51" spans="1:3" ht="13.5" thickBot="1" x14ac:dyDescent="0.25">
      <c r="A51" s="101" t="s">
        <v>55</v>
      </c>
      <c r="B51" s="103">
        <v>550000</v>
      </c>
      <c r="C51" s="121">
        <v>125807</v>
      </c>
    </row>
    <row r="52" spans="1:3" ht="13.5" thickBot="1" x14ac:dyDescent="0.25">
      <c r="A52" s="101" t="s">
        <v>56</v>
      </c>
      <c r="B52" s="103">
        <v>50000</v>
      </c>
      <c r="C52" s="121">
        <v>20000</v>
      </c>
    </row>
    <row r="53" spans="1:3" ht="13.5" thickBot="1" x14ac:dyDescent="0.25">
      <c r="A53" s="101" t="s">
        <v>57</v>
      </c>
      <c r="B53" s="103">
        <v>50000</v>
      </c>
      <c r="C53" s="121">
        <v>20000</v>
      </c>
    </row>
    <row r="54" spans="1:3" ht="13.5" thickBot="1" x14ac:dyDescent="0.25">
      <c r="A54" s="101" t="s">
        <v>58</v>
      </c>
      <c r="B54" s="103">
        <v>150000</v>
      </c>
      <c r="C54" s="121">
        <v>29559</v>
      </c>
    </row>
    <row r="55" spans="1:3" ht="13.5" thickBot="1" x14ac:dyDescent="0.25">
      <c r="A55" s="101" t="s">
        <v>59</v>
      </c>
      <c r="B55" s="103">
        <v>150000</v>
      </c>
      <c r="C55" s="121">
        <v>20000</v>
      </c>
    </row>
    <row r="56" spans="1:3" ht="13.5" thickBot="1" x14ac:dyDescent="0.25">
      <c r="A56" s="101" t="s">
        <v>60</v>
      </c>
      <c r="B56" s="103">
        <v>50000</v>
      </c>
      <c r="C56" s="121">
        <v>20000</v>
      </c>
    </row>
    <row r="57" spans="1:3" ht="13.5" thickBot="1" x14ac:dyDescent="0.25">
      <c r="A57" s="101" t="s">
        <v>61</v>
      </c>
      <c r="B57" s="103">
        <v>50000</v>
      </c>
      <c r="C57" s="121">
        <v>20000</v>
      </c>
    </row>
    <row r="58" spans="1:3" ht="13.5" thickBot="1" x14ac:dyDescent="0.25">
      <c r="A58" s="101" t="s">
        <v>62</v>
      </c>
      <c r="B58" s="103">
        <v>50000</v>
      </c>
      <c r="C58" s="121">
        <v>0</v>
      </c>
    </row>
    <row r="59" spans="1:3" ht="13.5" thickBot="1" x14ac:dyDescent="0.25">
      <c r="A59" s="101" t="s">
        <v>63</v>
      </c>
      <c r="B59" s="103">
        <v>150000</v>
      </c>
      <c r="C59" s="121">
        <v>20062</v>
      </c>
    </row>
    <row r="60" spans="1:3" ht="13.5" thickBot="1" x14ac:dyDescent="0.25">
      <c r="A60" s="101" t="s">
        <v>64</v>
      </c>
      <c r="B60" s="103">
        <v>250000</v>
      </c>
      <c r="C60" s="121">
        <v>27068</v>
      </c>
    </row>
    <row r="61" spans="1:3" ht="13.5" thickBot="1" x14ac:dyDescent="0.25">
      <c r="A61" s="101" t="s">
        <v>65</v>
      </c>
      <c r="B61" s="103">
        <v>150000</v>
      </c>
      <c r="C61" s="121">
        <v>37035</v>
      </c>
    </row>
    <row r="62" spans="1:3" ht="13.5" thickBot="1" x14ac:dyDescent="0.25">
      <c r="A62" s="101" t="s">
        <v>66</v>
      </c>
      <c r="B62" s="103">
        <v>950000</v>
      </c>
      <c r="C62" s="121">
        <v>150000</v>
      </c>
    </row>
    <row r="63" spans="1:3" ht="13.5" thickBot="1" x14ac:dyDescent="0.25">
      <c r="A63" s="101" t="s">
        <v>67</v>
      </c>
      <c r="B63" s="103">
        <v>150000</v>
      </c>
      <c r="C63" s="121">
        <v>74773</v>
      </c>
    </row>
    <row r="64" spans="1:3" ht="13.5" thickBot="1" x14ac:dyDescent="0.25">
      <c r="A64" s="101" t="s">
        <v>68</v>
      </c>
      <c r="B64" s="103">
        <v>150000</v>
      </c>
      <c r="C64" s="121">
        <v>34337</v>
      </c>
    </row>
    <row r="65" spans="1:3" ht="13.5" thickBot="1" x14ac:dyDescent="0.25">
      <c r="A65" s="101" t="s">
        <v>69</v>
      </c>
      <c r="B65" s="103">
        <v>300000</v>
      </c>
      <c r="C65" s="121">
        <v>72589</v>
      </c>
    </row>
    <row r="66" spans="1:3" ht="13.5" thickBot="1" x14ac:dyDescent="0.25">
      <c r="A66" s="101" t="s">
        <v>70</v>
      </c>
      <c r="B66" s="103">
        <v>950000</v>
      </c>
      <c r="C66" s="121">
        <v>150000</v>
      </c>
    </row>
    <row r="67" spans="1:3" ht="13.5" thickBot="1" x14ac:dyDescent="0.25">
      <c r="A67" s="101" t="s">
        <v>71</v>
      </c>
      <c r="B67" s="103">
        <v>150000</v>
      </c>
      <c r="C67" s="121">
        <v>20000</v>
      </c>
    </row>
    <row r="68" spans="1:3" ht="13.5" thickBot="1" x14ac:dyDescent="0.25">
      <c r="A68" s="101" t="s">
        <v>72</v>
      </c>
      <c r="B68" s="103">
        <v>450000</v>
      </c>
      <c r="C68" s="121">
        <v>103259</v>
      </c>
    </row>
    <row r="69" spans="1:3" ht="13.5" thickBot="1" x14ac:dyDescent="0.25">
      <c r="A69" s="101" t="s">
        <v>73</v>
      </c>
      <c r="B69" s="103">
        <v>750000</v>
      </c>
      <c r="C69" s="121">
        <v>150000</v>
      </c>
    </row>
    <row r="70" spans="1:3" ht="13.5" thickBot="1" x14ac:dyDescent="0.25">
      <c r="A70" s="101" t="s">
        <v>200</v>
      </c>
      <c r="B70" s="103">
        <v>50000</v>
      </c>
      <c r="C70" s="121">
        <v>0</v>
      </c>
    </row>
    <row r="71" spans="1:3" ht="13.5" thickBot="1" x14ac:dyDescent="0.25">
      <c r="A71" s="101" t="s">
        <v>74</v>
      </c>
      <c r="B71" s="103">
        <v>150000</v>
      </c>
      <c r="C71" s="121">
        <v>20000</v>
      </c>
    </row>
    <row r="72" spans="1:3" ht="13.5" thickBot="1" x14ac:dyDescent="0.25">
      <c r="A72" s="101" t="s">
        <v>75</v>
      </c>
      <c r="B72" s="103">
        <v>50000</v>
      </c>
      <c r="C72" s="121">
        <v>20000</v>
      </c>
    </row>
    <row r="73" spans="1:3" ht="13.5" thickBot="1" x14ac:dyDescent="0.25">
      <c r="A73" s="101" t="s">
        <v>76</v>
      </c>
      <c r="B73" s="103">
        <v>350000</v>
      </c>
      <c r="C73" s="121">
        <v>95275</v>
      </c>
    </row>
    <row r="74" spans="1:3" ht="13.5" thickBot="1" x14ac:dyDescent="0.25">
      <c r="A74" s="101" t="s">
        <v>77</v>
      </c>
      <c r="B74" s="103">
        <v>150000</v>
      </c>
      <c r="C74" s="121">
        <v>20000</v>
      </c>
    </row>
    <row r="75" spans="1:3" ht="13.5" thickBot="1" x14ac:dyDescent="0.25">
      <c r="A75" s="101" t="s">
        <v>78</v>
      </c>
      <c r="B75" s="103">
        <v>600000</v>
      </c>
      <c r="C75" s="121">
        <v>147103</v>
      </c>
    </row>
    <row r="76" spans="1:3" ht="13.5" thickBot="1" x14ac:dyDescent="0.25">
      <c r="A76" s="101" t="s">
        <v>79</v>
      </c>
      <c r="B76" s="103">
        <v>50000</v>
      </c>
      <c r="C76" s="121">
        <v>20000</v>
      </c>
    </row>
    <row r="77" spans="1:3" ht="13.5" thickBot="1" x14ac:dyDescent="0.25">
      <c r="A77" s="101" t="s">
        <v>80</v>
      </c>
      <c r="B77" s="103">
        <v>200000</v>
      </c>
      <c r="C77" s="121">
        <v>28292</v>
      </c>
    </row>
    <row r="78" spans="1:3" ht="13.5" thickBot="1" x14ac:dyDescent="0.25">
      <c r="A78" s="101" t="s">
        <v>81</v>
      </c>
      <c r="B78" s="103">
        <v>50000</v>
      </c>
      <c r="C78" s="121">
        <v>36259</v>
      </c>
    </row>
    <row r="79" spans="1:3" ht="13.5" thickBot="1" x14ac:dyDescent="0.25">
      <c r="A79" s="101" t="s">
        <v>82</v>
      </c>
      <c r="B79" s="103">
        <v>1000000</v>
      </c>
      <c r="C79" s="121">
        <v>150000</v>
      </c>
    </row>
    <row r="80" spans="1:3" ht="13.5" thickBot="1" x14ac:dyDescent="0.25">
      <c r="A80" s="101" t="s">
        <v>83</v>
      </c>
      <c r="B80" s="103">
        <v>50000</v>
      </c>
      <c r="C80" s="121">
        <v>5000</v>
      </c>
    </row>
    <row r="81" spans="1:3" ht="13.5" thickBot="1" x14ac:dyDescent="0.25">
      <c r="A81" s="101" t="s">
        <v>84</v>
      </c>
      <c r="B81" s="103">
        <v>50000</v>
      </c>
      <c r="C81" s="121">
        <v>20000</v>
      </c>
    </row>
    <row r="82" spans="1:3" ht="13.5" thickBot="1" x14ac:dyDescent="0.25">
      <c r="A82" s="101" t="s">
        <v>85</v>
      </c>
      <c r="B82" s="103">
        <v>50000</v>
      </c>
      <c r="C82" s="121">
        <v>20000</v>
      </c>
    </row>
    <row r="83" spans="1:3" ht="13.5" thickBot="1" x14ac:dyDescent="0.25">
      <c r="A83" s="101" t="s">
        <v>86</v>
      </c>
      <c r="B83" s="103">
        <v>250000</v>
      </c>
      <c r="C83" s="121">
        <v>90482</v>
      </c>
    </row>
    <row r="84" spans="1:3" ht="13.5" thickBot="1" x14ac:dyDescent="0.25">
      <c r="A84" s="101" t="s">
        <v>87</v>
      </c>
      <c r="B84" s="103">
        <v>200000</v>
      </c>
      <c r="C84" s="121">
        <v>96152</v>
      </c>
    </row>
    <row r="85" spans="1:3" ht="13.5" thickBot="1" x14ac:dyDescent="0.25">
      <c r="A85" s="101" t="s">
        <v>88</v>
      </c>
      <c r="B85" s="103">
        <v>100000</v>
      </c>
      <c r="C85" s="121">
        <v>20000</v>
      </c>
    </row>
    <row r="86" spans="1:3" ht="13.5" thickBot="1" x14ac:dyDescent="0.25">
      <c r="A86" s="101" t="s">
        <v>89</v>
      </c>
      <c r="B86" s="103">
        <v>300000</v>
      </c>
      <c r="C86" s="121">
        <v>87236</v>
      </c>
    </row>
    <row r="87" spans="1:3" ht="13.5" thickBot="1" x14ac:dyDescent="0.25">
      <c r="A87" s="101" t="s">
        <v>90</v>
      </c>
      <c r="B87" s="103">
        <v>1000000</v>
      </c>
      <c r="C87" s="121">
        <v>150000</v>
      </c>
    </row>
    <row r="88" spans="1:3" ht="13.5" thickBot="1" x14ac:dyDescent="0.25">
      <c r="A88" s="101" t="s">
        <v>91</v>
      </c>
      <c r="B88" s="103">
        <v>250000</v>
      </c>
      <c r="C88" s="121">
        <v>32587</v>
      </c>
    </row>
    <row r="89" spans="1:3" ht="13.5" thickBot="1" x14ac:dyDescent="0.25">
      <c r="A89" s="101" t="s">
        <v>92</v>
      </c>
      <c r="B89" s="103">
        <v>150000</v>
      </c>
      <c r="C89" s="121">
        <v>21913</v>
      </c>
    </row>
    <row r="90" spans="1:3" ht="13.5" thickBot="1" x14ac:dyDescent="0.25">
      <c r="A90" s="101" t="s">
        <v>147</v>
      </c>
      <c r="B90" s="103">
        <v>50000</v>
      </c>
      <c r="C90" s="121">
        <v>0</v>
      </c>
    </row>
    <row r="91" spans="1:3" ht="13.5" thickBot="1" x14ac:dyDescent="0.25">
      <c r="A91" s="101" t="s">
        <v>93</v>
      </c>
      <c r="B91" s="103">
        <v>650000</v>
      </c>
      <c r="C91" s="121">
        <v>150000</v>
      </c>
    </row>
    <row r="92" spans="1:3" ht="13.5" thickBot="1" x14ac:dyDescent="0.25">
      <c r="A92" s="101" t="s">
        <v>94</v>
      </c>
      <c r="B92" s="103">
        <v>50000</v>
      </c>
      <c r="C92" s="121">
        <v>20000</v>
      </c>
    </row>
    <row r="93" spans="1:3" ht="13.5" thickBot="1" x14ac:dyDescent="0.25">
      <c r="A93" s="101" t="s">
        <v>95</v>
      </c>
      <c r="B93" s="103">
        <v>50000</v>
      </c>
      <c r="C93" s="121">
        <v>20000</v>
      </c>
    </row>
    <row r="94" spans="1:3" ht="13.5" thickBot="1" x14ac:dyDescent="0.25">
      <c r="A94" s="101" t="s">
        <v>96</v>
      </c>
      <c r="B94" s="103">
        <v>300000</v>
      </c>
      <c r="C94" s="121">
        <v>34242</v>
      </c>
    </row>
    <row r="95" spans="1:3" ht="13.5" thickBot="1" x14ac:dyDescent="0.25">
      <c r="A95" s="101" t="s">
        <v>97</v>
      </c>
      <c r="B95" s="103">
        <v>50000</v>
      </c>
      <c r="C95" s="121">
        <v>20000</v>
      </c>
    </row>
    <row r="96" spans="1:3" ht="13.5" thickBot="1" x14ac:dyDescent="0.25">
      <c r="A96" s="101" t="s">
        <v>98</v>
      </c>
      <c r="B96" s="103">
        <v>200000</v>
      </c>
      <c r="C96" s="121">
        <v>25617</v>
      </c>
    </row>
    <row r="97" spans="1:3" ht="13.5" thickBot="1" x14ac:dyDescent="0.25">
      <c r="A97" s="101" t="s">
        <v>99</v>
      </c>
      <c r="B97" s="103">
        <v>800000</v>
      </c>
      <c r="C97" s="121">
        <v>150000</v>
      </c>
    </row>
    <row r="98" spans="1:3" ht="13.5" thickBot="1" x14ac:dyDescent="0.25">
      <c r="A98" s="101" t="s">
        <v>100</v>
      </c>
      <c r="B98" s="103">
        <v>200000</v>
      </c>
      <c r="C98" s="121">
        <v>43291</v>
      </c>
    </row>
    <row r="99" spans="1:3" ht="13.5" thickBot="1" x14ac:dyDescent="0.25">
      <c r="A99" s="101" t="s">
        <v>166</v>
      </c>
      <c r="B99" s="103">
        <v>100000</v>
      </c>
      <c r="C99" s="121">
        <v>26900</v>
      </c>
    </row>
    <row r="100" spans="1:3" ht="13.5" thickBot="1" x14ac:dyDescent="0.25">
      <c r="A100" s="101" t="s">
        <v>203</v>
      </c>
      <c r="B100" s="103">
        <v>50000</v>
      </c>
      <c r="C100" s="121">
        <v>0</v>
      </c>
    </row>
    <row r="101" spans="1:3" ht="13.5" thickBot="1" x14ac:dyDescent="0.25">
      <c r="A101" s="101" t="s">
        <v>102</v>
      </c>
      <c r="B101" s="103">
        <v>1000000</v>
      </c>
      <c r="C101" s="121">
        <v>150000</v>
      </c>
    </row>
    <row r="102" spans="1:3" ht="13.5" thickBot="1" x14ac:dyDescent="0.25">
      <c r="A102" s="101" t="s">
        <v>103</v>
      </c>
      <c r="B102" s="103">
        <v>150000</v>
      </c>
      <c r="C102" s="121">
        <v>24497</v>
      </c>
    </row>
    <row r="103" spans="1:3" ht="13.5" thickBot="1" x14ac:dyDescent="0.25">
      <c r="A103" s="101" t="s">
        <v>104</v>
      </c>
      <c r="B103" s="103">
        <v>150000</v>
      </c>
      <c r="C103" s="121">
        <v>40214</v>
      </c>
    </row>
    <row r="104" spans="1:3" ht="13.5" thickBot="1" x14ac:dyDescent="0.25">
      <c r="A104" s="101" t="s">
        <v>105</v>
      </c>
      <c r="B104" s="103">
        <v>200000</v>
      </c>
      <c r="C104" s="121">
        <v>29585</v>
      </c>
    </row>
    <row r="105" spans="1:3" ht="13.5" thickBot="1" x14ac:dyDescent="0.25">
      <c r="A105" s="101" t="s">
        <v>106</v>
      </c>
      <c r="B105" s="103">
        <v>500000</v>
      </c>
      <c r="C105" s="121">
        <v>150000</v>
      </c>
    </row>
    <row r="106" spans="1:3" ht="13.5" thickBot="1" x14ac:dyDescent="0.25">
      <c r="A106" s="101" t="s">
        <v>205</v>
      </c>
      <c r="B106" s="103">
        <v>50000</v>
      </c>
      <c r="C106" s="121">
        <v>0</v>
      </c>
    </row>
    <row r="107" spans="1:3" ht="13.5" thickBot="1" x14ac:dyDescent="0.25">
      <c r="A107" s="101" t="s">
        <v>107</v>
      </c>
      <c r="B107" s="103">
        <v>300000</v>
      </c>
      <c r="C107" s="121">
        <v>89190</v>
      </c>
    </row>
    <row r="108" spans="1:3" ht="13.5" thickBot="1" x14ac:dyDescent="0.25">
      <c r="A108" s="101" t="s">
        <v>108</v>
      </c>
      <c r="B108" s="103">
        <v>100000</v>
      </c>
      <c r="C108" s="121">
        <v>20000</v>
      </c>
    </row>
    <row r="109" spans="1:3" ht="13.5" thickBot="1" x14ac:dyDescent="0.25">
      <c r="A109" s="101" t="s">
        <v>109</v>
      </c>
      <c r="B109" s="103">
        <v>50000</v>
      </c>
      <c r="C109" s="121">
        <v>20000</v>
      </c>
    </row>
    <row r="110" spans="1:3" ht="13.5" thickBot="1" x14ac:dyDescent="0.25">
      <c r="A110" s="101" t="s">
        <v>110</v>
      </c>
      <c r="B110" s="103">
        <v>50000</v>
      </c>
      <c r="C110" s="121">
        <v>20000</v>
      </c>
    </row>
    <row r="111" spans="1:3" ht="13.5" thickBot="1" x14ac:dyDescent="0.25">
      <c r="A111" s="101" t="s">
        <v>111</v>
      </c>
      <c r="B111" s="103">
        <v>50000</v>
      </c>
      <c r="C111" s="121">
        <v>20000</v>
      </c>
    </row>
    <row r="112" spans="1:3" ht="13.5" thickBot="1" x14ac:dyDescent="0.25">
      <c r="A112" s="101" t="s">
        <v>112</v>
      </c>
      <c r="B112" s="103">
        <v>50000</v>
      </c>
      <c r="C112" s="121">
        <v>20000</v>
      </c>
    </row>
    <row r="113" spans="1:3" ht="13.5" thickBot="1" x14ac:dyDescent="0.25">
      <c r="A113" s="101" t="s">
        <v>113</v>
      </c>
      <c r="B113" s="103">
        <v>50000</v>
      </c>
      <c r="C113" s="121">
        <v>20000</v>
      </c>
    </row>
    <row r="114" spans="1:3" ht="13.5" thickBot="1" x14ac:dyDescent="0.25">
      <c r="A114" s="101" t="s">
        <v>114</v>
      </c>
      <c r="B114" s="103">
        <v>50000</v>
      </c>
      <c r="C114" s="121">
        <v>20000</v>
      </c>
    </row>
    <row r="115" spans="1:3" ht="13.5" thickBot="1" x14ac:dyDescent="0.25">
      <c r="A115" s="101" t="s">
        <v>115</v>
      </c>
      <c r="B115" s="103">
        <v>250000</v>
      </c>
      <c r="C115" s="121">
        <v>63495</v>
      </c>
    </row>
    <row r="116" spans="1:3" ht="13.5" thickBot="1" x14ac:dyDescent="0.25">
      <c r="A116" s="101" t="s">
        <v>116</v>
      </c>
      <c r="B116" s="103">
        <v>50000</v>
      </c>
      <c r="C116" s="121">
        <v>20000</v>
      </c>
    </row>
    <row r="117" spans="1:3" ht="13.5" thickBot="1" x14ac:dyDescent="0.25">
      <c r="A117" s="101" t="s">
        <v>117</v>
      </c>
      <c r="B117" s="103">
        <v>100000</v>
      </c>
      <c r="C117" s="121">
        <v>22518</v>
      </c>
    </row>
    <row r="118" spans="1:3" ht="13.5" thickBot="1" x14ac:dyDescent="0.25">
      <c r="A118" s="101" t="s">
        <v>118</v>
      </c>
      <c r="B118" s="103">
        <v>150000</v>
      </c>
      <c r="C118" s="121">
        <v>20000</v>
      </c>
    </row>
    <row r="119" spans="1:3" ht="13.5" thickBot="1" x14ac:dyDescent="0.25">
      <c r="A119" s="101" t="s">
        <v>119</v>
      </c>
      <c r="B119" s="103">
        <v>750000</v>
      </c>
      <c r="C119" s="121">
        <v>150000</v>
      </c>
    </row>
    <row r="120" spans="1:3" ht="13.5" thickBot="1" x14ac:dyDescent="0.25">
      <c r="A120" s="101" t="s">
        <v>120</v>
      </c>
      <c r="B120" s="103">
        <v>150000</v>
      </c>
      <c r="C120" s="121">
        <v>24325</v>
      </c>
    </row>
    <row r="121" spans="1:3" ht="13.5" thickBot="1" x14ac:dyDescent="0.25">
      <c r="A121" s="101" t="s">
        <v>167</v>
      </c>
      <c r="B121" s="103">
        <v>50000</v>
      </c>
      <c r="C121" s="121">
        <v>20000</v>
      </c>
    </row>
    <row r="122" spans="1:3" ht="13.5" thickBot="1" x14ac:dyDescent="0.25">
      <c r="A122" s="101" t="s">
        <v>122</v>
      </c>
      <c r="B122" s="103">
        <v>650000</v>
      </c>
      <c r="C122" s="121">
        <v>150000</v>
      </c>
    </row>
    <row r="123" spans="1:3" ht="13.5" thickBot="1" x14ac:dyDescent="0.25">
      <c r="A123" s="101" t="s">
        <v>123</v>
      </c>
      <c r="B123" s="103">
        <v>50000</v>
      </c>
      <c r="C123" s="121">
        <v>5000</v>
      </c>
    </row>
    <row r="124" spans="1:3" ht="13.5" thickBot="1" x14ac:dyDescent="0.25">
      <c r="A124" s="101" t="s">
        <v>124</v>
      </c>
      <c r="B124" s="103">
        <v>50000</v>
      </c>
      <c r="C124" s="121">
        <v>20000</v>
      </c>
    </row>
    <row r="125" spans="1:3" ht="13.5" thickBot="1" x14ac:dyDescent="0.25">
      <c r="A125" s="101" t="s">
        <v>125</v>
      </c>
      <c r="B125" s="103">
        <v>100000</v>
      </c>
      <c r="C125" s="121">
        <v>20000</v>
      </c>
    </row>
    <row r="126" spans="1:3" ht="13.5" thickBot="1" x14ac:dyDescent="0.25">
      <c r="A126" s="101" t="s">
        <v>126</v>
      </c>
      <c r="B126" s="103">
        <v>50000</v>
      </c>
      <c r="C126" s="121">
        <v>20000</v>
      </c>
    </row>
    <row r="127" spans="1:3" ht="13.5" thickBot="1" x14ac:dyDescent="0.25">
      <c r="A127" s="101" t="s">
        <v>127</v>
      </c>
      <c r="B127" s="103">
        <v>50000</v>
      </c>
      <c r="C127" s="121">
        <v>5000</v>
      </c>
    </row>
    <row r="128" spans="1:3" ht="13.5" thickBot="1" x14ac:dyDescent="0.25">
      <c r="A128" s="101" t="s">
        <v>128</v>
      </c>
      <c r="B128" s="103">
        <v>50000</v>
      </c>
      <c r="C128" s="121">
        <v>20000</v>
      </c>
    </row>
    <row r="129" spans="1:3" ht="13.5" thickBot="1" x14ac:dyDescent="0.25">
      <c r="A129" s="101" t="s">
        <v>129</v>
      </c>
      <c r="B129" s="103">
        <v>300000</v>
      </c>
      <c r="C129" s="121">
        <v>76996</v>
      </c>
    </row>
    <row r="130" spans="1:3" ht="13.5" thickBot="1" x14ac:dyDescent="0.25">
      <c r="A130" s="101" t="s">
        <v>130</v>
      </c>
      <c r="B130" s="103">
        <v>300000</v>
      </c>
      <c r="C130" s="121">
        <v>74878</v>
      </c>
    </row>
    <row r="131" spans="1:3" ht="13.5" thickBot="1" x14ac:dyDescent="0.25">
      <c r="A131" s="101" t="s">
        <v>131</v>
      </c>
      <c r="B131" s="103">
        <v>100000</v>
      </c>
      <c r="C131" s="121">
        <v>20000</v>
      </c>
    </row>
    <row r="132" spans="1:3" ht="13.5" thickBot="1" x14ac:dyDescent="0.25">
      <c r="A132" s="101" t="s">
        <v>132</v>
      </c>
      <c r="B132" s="103">
        <v>50000</v>
      </c>
      <c r="C132" s="121">
        <v>20000</v>
      </c>
    </row>
    <row r="133" spans="1:3" ht="13.5" thickBot="1" x14ac:dyDescent="0.25">
      <c r="A133" s="101" t="s">
        <v>133</v>
      </c>
      <c r="B133" s="103">
        <v>600000</v>
      </c>
      <c r="C133" s="121">
        <v>150000</v>
      </c>
    </row>
    <row r="134" spans="1:3" ht="13.5" thickBot="1" x14ac:dyDescent="0.25">
      <c r="A134" s="101" t="s">
        <v>134</v>
      </c>
      <c r="B134" s="103">
        <v>50000</v>
      </c>
      <c r="C134" s="121">
        <v>20000</v>
      </c>
    </row>
    <row r="135" spans="1:3" ht="13.5" thickBot="1" x14ac:dyDescent="0.25">
      <c r="A135" s="101" t="s">
        <v>135</v>
      </c>
      <c r="B135" s="103">
        <v>150000</v>
      </c>
      <c r="C135" s="121">
        <v>27996</v>
      </c>
    </row>
    <row r="136" spans="1:3" ht="13.5" thickBot="1" x14ac:dyDescent="0.25">
      <c r="A136" s="101" t="s">
        <v>136</v>
      </c>
      <c r="B136" s="103">
        <v>150000</v>
      </c>
      <c r="C136" s="121">
        <v>21552</v>
      </c>
    </row>
    <row r="137" spans="1:3" ht="13.5" thickBot="1" x14ac:dyDescent="0.25">
      <c r="A137" s="101" t="s">
        <v>137</v>
      </c>
      <c r="B137" s="103">
        <v>100000</v>
      </c>
      <c r="C137" s="121">
        <v>20000</v>
      </c>
    </row>
    <row r="138" spans="1:3" ht="13.5" thickBot="1" x14ac:dyDescent="0.25">
      <c r="A138" s="101" t="s">
        <v>138</v>
      </c>
      <c r="B138" s="103">
        <v>100000</v>
      </c>
      <c r="C138" s="121">
        <v>20000</v>
      </c>
    </row>
    <row r="139" spans="1:3" ht="13.5" thickBot="1" x14ac:dyDescent="0.25">
      <c r="A139" s="101" t="s">
        <v>139</v>
      </c>
      <c r="B139" s="103">
        <v>50000</v>
      </c>
      <c r="C139" s="121">
        <v>20000</v>
      </c>
    </row>
    <row r="140" spans="1:3" ht="13.5" thickBot="1" x14ac:dyDescent="0.25">
      <c r="A140" s="101" t="s">
        <v>140</v>
      </c>
      <c r="B140" s="116">
        <v>0</v>
      </c>
      <c r="C140" s="121">
        <v>20000</v>
      </c>
    </row>
    <row r="141" spans="1:3" ht="13.5" thickBot="1" x14ac:dyDescent="0.25">
      <c r="A141" s="101" t="s">
        <v>141</v>
      </c>
      <c r="B141" s="103">
        <v>450000</v>
      </c>
      <c r="C141" s="121">
        <v>118269</v>
      </c>
    </row>
    <row r="142" spans="1:3" ht="13.5" thickBot="1" x14ac:dyDescent="0.25">
      <c r="A142" s="104" t="s">
        <v>142</v>
      </c>
      <c r="B142" s="105">
        <v>50000</v>
      </c>
      <c r="C142" s="122">
        <v>20000</v>
      </c>
    </row>
    <row r="143" spans="1:3" ht="14.25" thickTop="1" thickBot="1" x14ac:dyDescent="0.25">
      <c r="A143" s="106"/>
      <c r="B143" s="107">
        <v>27950000</v>
      </c>
      <c r="C143" s="123">
        <v>6000002</v>
      </c>
    </row>
    <row r="144" spans="1:3" ht="13.5" thickTop="1" x14ac:dyDescent="0.2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F1940-F0FD-4033-9D18-E9425861C49D}">
  <dimension ref="A1:C143"/>
  <sheetViews>
    <sheetView showGridLines="0" workbookViewId="0">
      <selection activeCell="A2" sqref="A2"/>
    </sheetView>
  </sheetViews>
  <sheetFormatPr defaultColWidth="8.7109375" defaultRowHeight="12.75" x14ac:dyDescent="0.2"/>
  <cols>
    <col min="1" max="1" width="60.85546875" style="58" customWidth="1"/>
    <col min="2" max="2" width="18" style="58" customWidth="1"/>
    <col min="3" max="16384" width="8.7109375" style="58"/>
  </cols>
  <sheetData>
    <row r="1" spans="1:3" x14ac:dyDescent="0.2">
      <c r="C1" s="73"/>
    </row>
    <row r="2" spans="1:3" x14ac:dyDescent="0.2">
      <c r="A2" s="75" t="s">
        <v>168</v>
      </c>
      <c r="C2" s="73"/>
    </row>
    <row r="3" spans="1:3" x14ac:dyDescent="0.2">
      <c r="A3" s="75" t="s">
        <v>208</v>
      </c>
      <c r="C3" s="73"/>
    </row>
    <row r="4" spans="1:3" x14ac:dyDescent="0.2">
      <c r="C4" s="73"/>
    </row>
    <row r="5" spans="1:3" x14ac:dyDescent="0.2">
      <c r="C5" s="73"/>
    </row>
    <row r="6" spans="1:3" x14ac:dyDescent="0.2">
      <c r="C6" s="73"/>
    </row>
    <row r="7" spans="1:3" x14ac:dyDescent="0.2">
      <c r="C7" s="73"/>
    </row>
    <row r="8" spans="1:3" x14ac:dyDescent="0.2">
      <c r="A8" s="58" t="s">
        <v>14</v>
      </c>
      <c r="C8" s="73"/>
    </row>
    <row r="11" spans="1:3" ht="48" customHeight="1" thickBot="1" x14ac:dyDescent="0.25">
      <c r="A11" s="109" t="s">
        <v>15</v>
      </c>
      <c r="B11" s="110" t="s">
        <v>209</v>
      </c>
    </row>
    <row r="12" spans="1:3" ht="13.5" thickBot="1" x14ac:dyDescent="0.25">
      <c r="A12" s="111"/>
      <c r="B12" s="112" t="s">
        <v>194</v>
      </c>
    </row>
    <row r="13" spans="1:3" ht="13.5" thickBot="1" x14ac:dyDescent="0.25">
      <c r="A13" s="101"/>
      <c r="B13" s="113" t="s">
        <v>17</v>
      </c>
    </row>
    <row r="14" spans="1:3" ht="13.5" thickBot="1" x14ac:dyDescent="0.25">
      <c r="A14" s="101" t="s">
        <v>18</v>
      </c>
      <c r="B14" s="103">
        <v>3667</v>
      </c>
    </row>
    <row r="15" spans="1:3" ht="13.5" thickBot="1" x14ac:dyDescent="0.25">
      <c r="A15" s="101" t="s">
        <v>19</v>
      </c>
      <c r="B15" s="103">
        <v>11002</v>
      </c>
    </row>
    <row r="16" spans="1:3" ht="13.5" thickBot="1" x14ac:dyDescent="0.25">
      <c r="A16" s="101" t="s">
        <v>20</v>
      </c>
      <c r="B16" s="103">
        <v>3667</v>
      </c>
    </row>
    <row r="17" spans="1:2" ht="13.5" thickBot="1" x14ac:dyDescent="0.25">
      <c r="A17" s="101" t="s">
        <v>21</v>
      </c>
      <c r="B17" s="103">
        <v>7335</v>
      </c>
    </row>
    <row r="18" spans="1:2" ht="13.5" thickBot="1" x14ac:dyDescent="0.25">
      <c r="A18" s="101" t="s">
        <v>22</v>
      </c>
      <c r="B18" s="103">
        <v>11002</v>
      </c>
    </row>
    <row r="19" spans="1:2" ht="13.5" thickBot="1" x14ac:dyDescent="0.25">
      <c r="A19" s="101" t="s">
        <v>23</v>
      </c>
      <c r="B19" s="103">
        <v>25671</v>
      </c>
    </row>
    <row r="20" spans="1:2" ht="13.5" thickBot="1" x14ac:dyDescent="0.25">
      <c r="A20" s="101" t="s">
        <v>24</v>
      </c>
      <c r="B20" s="103">
        <v>3667</v>
      </c>
    </row>
    <row r="21" spans="1:2" ht="13.5" thickBot="1" x14ac:dyDescent="0.25">
      <c r="A21" s="101" t="s">
        <v>25</v>
      </c>
      <c r="B21" s="103">
        <v>3667</v>
      </c>
    </row>
    <row r="22" spans="1:2" ht="13.5" thickBot="1" x14ac:dyDescent="0.25">
      <c r="A22" s="101" t="s">
        <v>26</v>
      </c>
      <c r="B22" s="103">
        <v>11002</v>
      </c>
    </row>
    <row r="23" spans="1:2" ht="13.5" thickBot="1" x14ac:dyDescent="0.25">
      <c r="A23" s="101" t="s">
        <v>27</v>
      </c>
      <c r="B23" s="103">
        <v>62343</v>
      </c>
    </row>
    <row r="24" spans="1:2" ht="13.5" thickBot="1" x14ac:dyDescent="0.25">
      <c r="A24" s="101" t="s">
        <v>28</v>
      </c>
      <c r="B24" s="103">
        <v>11002</v>
      </c>
    </row>
    <row r="25" spans="1:2" ht="13.5" thickBot="1" x14ac:dyDescent="0.25">
      <c r="A25" s="101" t="s">
        <v>29</v>
      </c>
      <c r="B25" s="103">
        <v>3667</v>
      </c>
    </row>
    <row r="26" spans="1:2" ht="13.5" thickBot="1" x14ac:dyDescent="0.25">
      <c r="A26" s="101" t="s">
        <v>30</v>
      </c>
      <c r="B26" s="103">
        <v>3667</v>
      </c>
    </row>
    <row r="27" spans="1:2" ht="13.5" thickBot="1" x14ac:dyDescent="0.25">
      <c r="A27" s="101" t="s">
        <v>31</v>
      </c>
      <c r="B27" s="103">
        <v>11002</v>
      </c>
    </row>
    <row r="28" spans="1:2" ht="13.5" thickBot="1" x14ac:dyDescent="0.25">
      <c r="A28" s="101" t="s">
        <v>32</v>
      </c>
      <c r="B28" s="103">
        <v>7335</v>
      </c>
    </row>
    <row r="29" spans="1:2" ht="13.5" thickBot="1" x14ac:dyDescent="0.25">
      <c r="A29" s="101" t="s">
        <v>33</v>
      </c>
      <c r="B29" s="103">
        <v>11002</v>
      </c>
    </row>
    <row r="30" spans="1:2" ht="13.5" thickBot="1" x14ac:dyDescent="0.25">
      <c r="A30" s="101" t="s">
        <v>34</v>
      </c>
      <c r="B30" s="103">
        <v>55009</v>
      </c>
    </row>
    <row r="31" spans="1:2" ht="13.5" thickBot="1" x14ac:dyDescent="0.25">
      <c r="A31" s="101" t="s">
        <v>35</v>
      </c>
      <c r="B31" s="103">
        <v>14669</v>
      </c>
    </row>
    <row r="32" spans="1:2" ht="13.5" thickBot="1" x14ac:dyDescent="0.25">
      <c r="A32" s="101" t="s">
        <v>36</v>
      </c>
      <c r="B32" s="103">
        <v>3667</v>
      </c>
    </row>
    <row r="33" spans="1:2" ht="13.5" thickBot="1" x14ac:dyDescent="0.25">
      <c r="A33" s="101" t="s">
        <v>37</v>
      </c>
      <c r="B33" s="103">
        <v>73345</v>
      </c>
    </row>
    <row r="34" spans="1:2" ht="13.5" thickBot="1" x14ac:dyDescent="0.25">
      <c r="A34" s="101" t="s">
        <v>38</v>
      </c>
      <c r="B34" s="103">
        <v>11002</v>
      </c>
    </row>
    <row r="35" spans="1:2" ht="13.5" thickBot="1" x14ac:dyDescent="0.25">
      <c r="A35" s="101" t="s">
        <v>39</v>
      </c>
      <c r="B35" s="103">
        <v>11002</v>
      </c>
    </row>
    <row r="36" spans="1:2" ht="13.5" thickBot="1" x14ac:dyDescent="0.25">
      <c r="A36" s="101" t="s">
        <v>40</v>
      </c>
      <c r="B36" s="103">
        <v>7335</v>
      </c>
    </row>
    <row r="37" spans="1:2" ht="13.5" thickBot="1" x14ac:dyDescent="0.25">
      <c r="A37" s="101" t="s">
        <v>41</v>
      </c>
      <c r="B37" s="103">
        <v>3667</v>
      </c>
    </row>
    <row r="38" spans="1:2" ht="13.5" thickBot="1" x14ac:dyDescent="0.25">
      <c r="A38" s="101" t="s">
        <v>42</v>
      </c>
      <c r="B38" s="103">
        <v>11002</v>
      </c>
    </row>
    <row r="39" spans="1:2" ht="13.5" thickBot="1" x14ac:dyDescent="0.25">
      <c r="A39" s="101" t="s">
        <v>43</v>
      </c>
      <c r="B39" s="103">
        <v>3667</v>
      </c>
    </row>
    <row r="40" spans="1:2" ht="13.5" thickBot="1" x14ac:dyDescent="0.25">
      <c r="A40" s="101" t="s">
        <v>44</v>
      </c>
      <c r="B40" s="103">
        <v>11002</v>
      </c>
    </row>
    <row r="41" spans="1:2" ht="13.5" thickBot="1" x14ac:dyDescent="0.25">
      <c r="A41" s="101" t="s">
        <v>45</v>
      </c>
      <c r="B41" s="103">
        <v>14669</v>
      </c>
    </row>
    <row r="42" spans="1:2" ht="13.5" thickBot="1" x14ac:dyDescent="0.25">
      <c r="A42" s="101" t="s">
        <v>46</v>
      </c>
      <c r="B42" s="103">
        <v>3667</v>
      </c>
    </row>
    <row r="43" spans="1:2" ht="13.5" thickBot="1" x14ac:dyDescent="0.25">
      <c r="A43" s="101" t="s">
        <v>47</v>
      </c>
      <c r="B43" s="103">
        <v>3667</v>
      </c>
    </row>
    <row r="44" spans="1:2" ht="13.5" thickBot="1" x14ac:dyDescent="0.25">
      <c r="A44" s="101" t="s">
        <v>48</v>
      </c>
      <c r="B44" s="103">
        <v>11002</v>
      </c>
    </row>
    <row r="45" spans="1:2" ht="13.5" thickBot="1" x14ac:dyDescent="0.25">
      <c r="A45" s="101" t="s">
        <v>49</v>
      </c>
      <c r="B45" s="103">
        <v>7335</v>
      </c>
    </row>
    <row r="46" spans="1:2" ht="13.5" thickBot="1" x14ac:dyDescent="0.25">
      <c r="A46" s="101" t="s">
        <v>50</v>
      </c>
      <c r="B46" s="103">
        <v>33005</v>
      </c>
    </row>
    <row r="47" spans="1:2" ht="13.5" thickBot="1" x14ac:dyDescent="0.25">
      <c r="A47" s="101" t="s">
        <v>51</v>
      </c>
      <c r="B47" s="103">
        <v>25671</v>
      </c>
    </row>
    <row r="48" spans="1:2" ht="13.5" thickBot="1" x14ac:dyDescent="0.25">
      <c r="A48" s="101" t="s">
        <v>52</v>
      </c>
      <c r="B48" s="103">
        <v>7335</v>
      </c>
    </row>
    <row r="49" spans="1:2" ht="13.5" thickBot="1" x14ac:dyDescent="0.25">
      <c r="A49" s="101" t="s">
        <v>53</v>
      </c>
      <c r="B49" s="103">
        <v>7335</v>
      </c>
    </row>
    <row r="50" spans="1:2" ht="13.5" thickBot="1" x14ac:dyDescent="0.25">
      <c r="A50" s="101" t="s">
        <v>54</v>
      </c>
      <c r="B50" s="103">
        <v>18336</v>
      </c>
    </row>
    <row r="51" spans="1:2" ht="13.5" thickBot="1" x14ac:dyDescent="0.25">
      <c r="A51" s="101" t="s">
        <v>55</v>
      </c>
      <c r="B51" s="103">
        <v>40340</v>
      </c>
    </row>
    <row r="52" spans="1:2" ht="13.5" thickBot="1" x14ac:dyDescent="0.25">
      <c r="A52" s="101" t="s">
        <v>56</v>
      </c>
      <c r="B52" s="103">
        <v>3667</v>
      </c>
    </row>
    <row r="53" spans="1:2" ht="13.5" thickBot="1" x14ac:dyDescent="0.25">
      <c r="A53" s="101" t="s">
        <v>57</v>
      </c>
      <c r="B53" s="103">
        <v>3667</v>
      </c>
    </row>
    <row r="54" spans="1:2" ht="13.5" thickBot="1" x14ac:dyDescent="0.25">
      <c r="A54" s="101" t="s">
        <v>58</v>
      </c>
      <c r="B54" s="103">
        <v>11002</v>
      </c>
    </row>
    <row r="55" spans="1:2" ht="13.5" thickBot="1" x14ac:dyDescent="0.25">
      <c r="A55" s="101" t="s">
        <v>59</v>
      </c>
      <c r="B55" s="103">
        <v>11002</v>
      </c>
    </row>
    <row r="56" spans="1:2" ht="13.5" thickBot="1" x14ac:dyDescent="0.25">
      <c r="A56" s="101" t="s">
        <v>60</v>
      </c>
      <c r="B56" s="103">
        <v>3667</v>
      </c>
    </row>
    <row r="57" spans="1:2" ht="13.5" thickBot="1" x14ac:dyDescent="0.25">
      <c r="A57" s="101" t="s">
        <v>61</v>
      </c>
      <c r="B57" s="103">
        <v>3667</v>
      </c>
    </row>
    <row r="58" spans="1:2" ht="13.5" thickBot="1" x14ac:dyDescent="0.25">
      <c r="A58" s="101" t="s">
        <v>62</v>
      </c>
      <c r="B58" s="103">
        <v>3667</v>
      </c>
    </row>
    <row r="59" spans="1:2" ht="13.5" thickBot="1" x14ac:dyDescent="0.25">
      <c r="A59" s="101" t="s">
        <v>63</v>
      </c>
      <c r="B59" s="103">
        <v>11002</v>
      </c>
    </row>
    <row r="60" spans="1:2" ht="13.5" thickBot="1" x14ac:dyDescent="0.25">
      <c r="A60" s="101" t="s">
        <v>64</v>
      </c>
      <c r="B60" s="103">
        <v>18336</v>
      </c>
    </row>
    <row r="61" spans="1:2" ht="13.5" thickBot="1" x14ac:dyDescent="0.25">
      <c r="A61" s="101" t="s">
        <v>65</v>
      </c>
      <c r="B61" s="103">
        <v>11002</v>
      </c>
    </row>
    <row r="62" spans="1:2" ht="13.5" thickBot="1" x14ac:dyDescent="0.25">
      <c r="A62" s="101" t="s">
        <v>66</v>
      </c>
      <c r="B62" s="103">
        <v>69678</v>
      </c>
    </row>
    <row r="63" spans="1:2" ht="13.5" thickBot="1" x14ac:dyDescent="0.25">
      <c r="A63" s="101" t="s">
        <v>67</v>
      </c>
      <c r="B63" s="103">
        <v>11002</v>
      </c>
    </row>
    <row r="64" spans="1:2" ht="13.5" thickBot="1" x14ac:dyDescent="0.25">
      <c r="A64" s="101" t="s">
        <v>68</v>
      </c>
      <c r="B64" s="103">
        <v>11002</v>
      </c>
    </row>
    <row r="65" spans="1:2" ht="13.5" thickBot="1" x14ac:dyDescent="0.25">
      <c r="A65" s="101" t="s">
        <v>69</v>
      </c>
      <c r="B65" s="103">
        <v>22004</v>
      </c>
    </row>
    <row r="66" spans="1:2" ht="13.5" thickBot="1" x14ac:dyDescent="0.25">
      <c r="A66" s="101" t="s">
        <v>70</v>
      </c>
      <c r="B66" s="103">
        <v>69678</v>
      </c>
    </row>
    <row r="67" spans="1:2" ht="13.5" thickBot="1" x14ac:dyDescent="0.25">
      <c r="A67" s="101" t="s">
        <v>71</v>
      </c>
      <c r="B67" s="103">
        <v>11002</v>
      </c>
    </row>
    <row r="68" spans="1:2" ht="13.5" thickBot="1" x14ac:dyDescent="0.25">
      <c r="A68" s="101" t="s">
        <v>72</v>
      </c>
      <c r="B68" s="103">
        <v>33005</v>
      </c>
    </row>
    <row r="69" spans="1:2" ht="13.5" thickBot="1" x14ac:dyDescent="0.25">
      <c r="A69" s="101" t="s">
        <v>73</v>
      </c>
      <c r="B69" s="103">
        <v>55009</v>
      </c>
    </row>
    <row r="70" spans="1:2" ht="13.5" thickBot="1" x14ac:dyDescent="0.25">
      <c r="A70" s="101" t="s">
        <v>200</v>
      </c>
      <c r="B70" s="103">
        <v>3667</v>
      </c>
    </row>
    <row r="71" spans="1:2" ht="13.5" thickBot="1" x14ac:dyDescent="0.25">
      <c r="A71" s="101" t="s">
        <v>74</v>
      </c>
      <c r="B71" s="103">
        <v>11002</v>
      </c>
    </row>
    <row r="72" spans="1:2" ht="13.5" thickBot="1" x14ac:dyDescent="0.25">
      <c r="A72" s="101" t="s">
        <v>75</v>
      </c>
      <c r="B72" s="103">
        <v>3667</v>
      </c>
    </row>
    <row r="73" spans="1:2" ht="13.5" thickBot="1" x14ac:dyDescent="0.25">
      <c r="A73" s="101" t="s">
        <v>76</v>
      </c>
      <c r="B73" s="103">
        <v>25671</v>
      </c>
    </row>
    <row r="74" spans="1:2" ht="13.5" thickBot="1" x14ac:dyDescent="0.25">
      <c r="A74" s="101" t="s">
        <v>77</v>
      </c>
      <c r="B74" s="103">
        <v>11002</v>
      </c>
    </row>
    <row r="75" spans="1:2" ht="13.5" thickBot="1" x14ac:dyDescent="0.25">
      <c r="A75" s="101" t="s">
        <v>78</v>
      </c>
      <c r="B75" s="103">
        <v>44007</v>
      </c>
    </row>
    <row r="76" spans="1:2" ht="13.5" thickBot="1" x14ac:dyDescent="0.25">
      <c r="A76" s="101" t="s">
        <v>79</v>
      </c>
      <c r="B76" s="103">
        <v>3667</v>
      </c>
    </row>
    <row r="77" spans="1:2" ht="13.5" thickBot="1" x14ac:dyDescent="0.25">
      <c r="A77" s="101" t="s">
        <v>80</v>
      </c>
      <c r="B77" s="103">
        <v>14669</v>
      </c>
    </row>
    <row r="78" spans="1:2" ht="13.5" thickBot="1" x14ac:dyDescent="0.25">
      <c r="A78" s="101" t="s">
        <v>81</v>
      </c>
      <c r="B78" s="103">
        <v>3667</v>
      </c>
    </row>
    <row r="79" spans="1:2" ht="13.5" thickBot="1" x14ac:dyDescent="0.25">
      <c r="A79" s="101" t="s">
        <v>82</v>
      </c>
      <c r="B79" s="103">
        <v>73345</v>
      </c>
    </row>
    <row r="80" spans="1:2" ht="13.5" thickBot="1" x14ac:dyDescent="0.25">
      <c r="A80" s="101" t="s">
        <v>83</v>
      </c>
      <c r="B80" s="103">
        <v>3667</v>
      </c>
    </row>
    <row r="81" spans="1:2" ht="13.5" thickBot="1" x14ac:dyDescent="0.25">
      <c r="A81" s="101" t="s">
        <v>84</v>
      </c>
      <c r="B81" s="103">
        <v>3667</v>
      </c>
    </row>
    <row r="82" spans="1:2" ht="13.5" thickBot="1" x14ac:dyDescent="0.25">
      <c r="A82" s="101" t="s">
        <v>85</v>
      </c>
      <c r="B82" s="103">
        <v>3667</v>
      </c>
    </row>
    <row r="83" spans="1:2" ht="13.5" thickBot="1" x14ac:dyDescent="0.25">
      <c r="A83" s="101" t="s">
        <v>86</v>
      </c>
      <c r="B83" s="103">
        <v>18336</v>
      </c>
    </row>
    <row r="84" spans="1:2" ht="13.5" thickBot="1" x14ac:dyDescent="0.25">
      <c r="A84" s="101" t="s">
        <v>87</v>
      </c>
      <c r="B84" s="103">
        <v>14669</v>
      </c>
    </row>
    <row r="85" spans="1:2" ht="13.5" thickBot="1" x14ac:dyDescent="0.25">
      <c r="A85" s="101" t="s">
        <v>88</v>
      </c>
      <c r="B85" s="103">
        <v>7335</v>
      </c>
    </row>
    <row r="86" spans="1:2" ht="13.5" thickBot="1" x14ac:dyDescent="0.25">
      <c r="A86" s="101" t="s">
        <v>89</v>
      </c>
      <c r="B86" s="103">
        <v>22004</v>
      </c>
    </row>
    <row r="87" spans="1:2" ht="13.5" thickBot="1" x14ac:dyDescent="0.25">
      <c r="A87" s="101" t="s">
        <v>90</v>
      </c>
      <c r="B87" s="103">
        <v>73345</v>
      </c>
    </row>
    <row r="88" spans="1:2" ht="13.5" thickBot="1" x14ac:dyDescent="0.25">
      <c r="A88" s="101" t="s">
        <v>91</v>
      </c>
      <c r="B88" s="103">
        <v>18336</v>
      </c>
    </row>
    <row r="89" spans="1:2" ht="13.5" thickBot="1" x14ac:dyDescent="0.25">
      <c r="A89" s="101" t="s">
        <v>92</v>
      </c>
      <c r="B89" s="103">
        <v>11002</v>
      </c>
    </row>
    <row r="90" spans="1:2" ht="13.5" thickBot="1" x14ac:dyDescent="0.25">
      <c r="A90" s="101" t="s">
        <v>147</v>
      </c>
      <c r="B90" s="103">
        <v>3667</v>
      </c>
    </row>
    <row r="91" spans="1:2" ht="13.5" thickBot="1" x14ac:dyDescent="0.25">
      <c r="A91" s="101" t="s">
        <v>93</v>
      </c>
      <c r="B91" s="103">
        <v>47674</v>
      </c>
    </row>
    <row r="92" spans="1:2" ht="13.5" thickBot="1" x14ac:dyDescent="0.25">
      <c r="A92" s="101" t="s">
        <v>94</v>
      </c>
      <c r="B92" s="103">
        <v>3667</v>
      </c>
    </row>
    <row r="93" spans="1:2" ht="13.5" thickBot="1" x14ac:dyDescent="0.25">
      <c r="A93" s="101" t="s">
        <v>95</v>
      </c>
      <c r="B93" s="103">
        <v>3667</v>
      </c>
    </row>
    <row r="94" spans="1:2" ht="13.5" thickBot="1" x14ac:dyDescent="0.25">
      <c r="A94" s="101" t="s">
        <v>96</v>
      </c>
      <c r="B94" s="103">
        <v>22004</v>
      </c>
    </row>
    <row r="95" spans="1:2" ht="13.5" thickBot="1" x14ac:dyDescent="0.25">
      <c r="A95" s="101" t="s">
        <v>97</v>
      </c>
      <c r="B95" s="103">
        <v>3667</v>
      </c>
    </row>
    <row r="96" spans="1:2" ht="13.5" thickBot="1" x14ac:dyDescent="0.25">
      <c r="A96" s="101" t="s">
        <v>98</v>
      </c>
      <c r="B96" s="103">
        <v>14669</v>
      </c>
    </row>
    <row r="97" spans="1:2" ht="13.5" thickBot="1" x14ac:dyDescent="0.25">
      <c r="A97" s="101" t="s">
        <v>99</v>
      </c>
      <c r="B97" s="103">
        <v>58676</v>
      </c>
    </row>
    <row r="98" spans="1:2" ht="13.5" thickBot="1" x14ac:dyDescent="0.25">
      <c r="A98" s="101" t="s">
        <v>100</v>
      </c>
      <c r="B98" s="103">
        <v>14669</v>
      </c>
    </row>
    <row r="99" spans="1:2" ht="13.5" thickBot="1" x14ac:dyDescent="0.25">
      <c r="A99" s="101" t="s">
        <v>166</v>
      </c>
      <c r="B99" s="103">
        <v>7335</v>
      </c>
    </row>
    <row r="100" spans="1:2" ht="13.5" thickBot="1" x14ac:dyDescent="0.25">
      <c r="A100" s="101" t="s">
        <v>203</v>
      </c>
      <c r="B100" s="103">
        <v>3667</v>
      </c>
    </row>
    <row r="101" spans="1:2" ht="13.5" thickBot="1" x14ac:dyDescent="0.25">
      <c r="A101" s="101" t="s">
        <v>102</v>
      </c>
      <c r="B101" s="103">
        <v>73345</v>
      </c>
    </row>
    <row r="102" spans="1:2" ht="13.5" thickBot="1" x14ac:dyDescent="0.25">
      <c r="A102" s="101" t="s">
        <v>103</v>
      </c>
      <c r="B102" s="103">
        <v>11002</v>
      </c>
    </row>
    <row r="103" spans="1:2" ht="13.5" thickBot="1" x14ac:dyDescent="0.25">
      <c r="A103" s="101" t="s">
        <v>104</v>
      </c>
      <c r="B103" s="103">
        <v>11002</v>
      </c>
    </row>
    <row r="104" spans="1:2" ht="13.5" thickBot="1" x14ac:dyDescent="0.25">
      <c r="A104" s="101" t="s">
        <v>105</v>
      </c>
      <c r="B104" s="103">
        <v>14669</v>
      </c>
    </row>
    <row r="105" spans="1:2" ht="13.5" thickBot="1" x14ac:dyDescent="0.25">
      <c r="A105" s="101" t="s">
        <v>106</v>
      </c>
      <c r="B105" s="103">
        <v>36673</v>
      </c>
    </row>
    <row r="106" spans="1:2" ht="13.5" thickBot="1" x14ac:dyDescent="0.25">
      <c r="A106" s="101" t="s">
        <v>205</v>
      </c>
      <c r="B106" s="103">
        <v>3667</v>
      </c>
    </row>
    <row r="107" spans="1:2" ht="13.5" thickBot="1" x14ac:dyDescent="0.25">
      <c r="A107" s="101" t="s">
        <v>107</v>
      </c>
      <c r="B107" s="103">
        <v>22004</v>
      </c>
    </row>
    <row r="108" spans="1:2" ht="13.5" thickBot="1" x14ac:dyDescent="0.25">
      <c r="A108" s="101" t="s">
        <v>108</v>
      </c>
      <c r="B108" s="103">
        <v>7335</v>
      </c>
    </row>
    <row r="109" spans="1:2" ht="13.5" thickBot="1" x14ac:dyDescent="0.25">
      <c r="A109" s="101" t="s">
        <v>109</v>
      </c>
      <c r="B109" s="103">
        <v>3667</v>
      </c>
    </row>
    <row r="110" spans="1:2" ht="13.5" thickBot="1" x14ac:dyDescent="0.25">
      <c r="A110" s="101" t="s">
        <v>110</v>
      </c>
      <c r="B110" s="103">
        <v>3667</v>
      </c>
    </row>
    <row r="111" spans="1:2" ht="13.5" thickBot="1" x14ac:dyDescent="0.25">
      <c r="A111" s="101" t="s">
        <v>111</v>
      </c>
      <c r="B111" s="103">
        <v>3667</v>
      </c>
    </row>
    <row r="112" spans="1:2" ht="13.5" thickBot="1" x14ac:dyDescent="0.25">
      <c r="A112" s="101" t="s">
        <v>112</v>
      </c>
      <c r="B112" s="103">
        <v>3667</v>
      </c>
    </row>
    <row r="113" spans="1:2" ht="13.5" thickBot="1" x14ac:dyDescent="0.25">
      <c r="A113" s="101" t="s">
        <v>113</v>
      </c>
      <c r="B113" s="103">
        <v>3667</v>
      </c>
    </row>
    <row r="114" spans="1:2" ht="13.5" thickBot="1" x14ac:dyDescent="0.25">
      <c r="A114" s="101" t="s">
        <v>114</v>
      </c>
      <c r="B114" s="103">
        <v>3667</v>
      </c>
    </row>
    <row r="115" spans="1:2" ht="13.5" thickBot="1" x14ac:dyDescent="0.25">
      <c r="A115" s="101" t="s">
        <v>115</v>
      </c>
      <c r="B115" s="103">
        <v>18336</v>
      </c>
    </row>
    <row r="116" spans="1:2" ht="13.5" thickBot="1" x14ac:dyDescent="0.25">
      <c r="A116" s="101" t="s">
        <v>116</v>
      </c>
      <c r="B116" s="103">
        <v>3667</v>
      </c>
    </row>
    <row r="117" spans="1:2" ht="13.5" thickBot="1" x14ac:dyDescent="0.25">
      <c r="A117" s="101" t="s">
        <v>117</v>
      </c>
      <c r="B117" s="103">
        <v>7335</v>
      </c>
    </row>
    <row r="118" spans="1:2" ht="13.5" thickBot="1" x14ac:dyDescent="0.25">
      <c r="A118" s="101" t="s">
        <v>118</v>
      </c>
      <c r="B118" s="103">
        <v>11002</v>
      </c>
    </row>
    <row r="119" spans="1:2" ht="13.5" thickBot="1" x14ac:dyDescent="0.25">
      <c r="A119" s="101" t="s">
        <v>119</v>
      </c>
      <c r="B119" s="103">
        <v>55009</v>
      </c>
    </row>
    <row r="120" spans="1:2" ht="13.5" thickBot="1" x14ac:dyDescent="0.25">
      <c r="A120" s="101" t="s">
        <v>120</v>
      </c>
      <c r="B120" s="103">
        <v>11002</v>
      </c>
    </row>
    <row r="121" spans="1:2" ht="13.5" thickBot="1" x14ac:dyDescent="0.25">
      <c r="A121" s="101" t="s">
        <v>167</v>
      </c>
      <c r="B121" s="103">
        <v>3667</v>
      </c>
    </row>
    <row r="122" spans="1:2" ht="13.5" thickBot="1" x14ac:dyDescent="0.25">
      <c r="A122" s="101" t="s">
        <v>122</v>
      </c>
      <c r="B122" s="103">
        <v>47674</v>
      </c>
    </row>
    <row r="123" spans="1:2" ht="13.5" thickBot="1" x14ac:dyDescent="0.25">
      <c r="A123" s="101" t="s">
        <v>123</v>
      </c>
      <c r="B123" s="103">
        <v>3667</v>
      </c>
    </row>
    <row r="124" spans="1:2" ht="13.5" thickBot="1" x14ac:dyDescent="0.25">
      <c r="A124" s="101" t="s">
        <v>124</v>
      </c>
      <c r="B124" s="103">
        <v>3667</v>
      </c>
    </row>
    <row r="125" spans="1:2" ht="13.5" thickBot="1" x14ac:dyDescent="0.25">
      <c r="A125" s="101" t="s">
        <v>125</v>
      </c>
      <c r="B125" s="103">
        <v>7335</v>
      </c>
    </row>
    <row r="126" spans="1:2" ht="13.5" thickBot="1" x14ac:dyDescent="0.25">
      <c r="A126" s="101" t="s">
        <v>126</v>
      </c>
      <c r="B126" s="103">
        <v>3667</v>
      </c>
    </row>
    <row r="127" spans="1:2" ht="13.5" thickBot="1" x14ac:dyDescent="0.25">
      <c r="A127" s="101" t="s">
        <v>127</v>
      </c>
      <c r="B127" s="103">
        <v>3667</v>
      </c>
    </row>
    <row r="128" spans="1:2" ht="13.5" thickBot="1" x14ac:dyDescent="0.25">
      <c r="A128" s="101" t="s">
        <v>128</v>
      </c>
      <c r="B128" s="103">
        <v>3667</v>
      </c>
    </row>
    <row r="129" spans="1:2" ht="13.5" thickBot="1" x14ac:dyDescent="0.25">
      <c r="A129" s="101" t="s">
        <v>129</v>
      </c>
      <c r="B129" s="103">
        <v>22004</v>
      </c>
    </row>
    <row r="130" spans="1:2" ht="13.5" thickBot="1" x14ac:dyDescent="0.25">
      <c r="A130" s="101" t="s">
        <v>130</v>
      </c>
      <c r="B130" s="103">
        <v>22004</v>
      </c>
    </row>
    <row r="131" spans="1:2" ht="13.5" thickBot="1" x14ac:dyDescent="0.25">
      <c r="A131" s="101" t="s">
        <v>131</v>
      </c>
      <c r="B131" s="103">
        <v>7335</v>
      </c>
    </row>
    <row r="132" spans="1:2" ht="13.5" thickBot="1" x14ac:dyDescent="0.25">
      <c r="A132" s="101" t="s">
        <v>132</v>
      </c>
      <c r="B132" s="103">
        <v>3667</v>
      </c>
    </row>
    <row r="133" spans="1:2" ht="13.5" thickBot="1" x14ac:dyDescent="0.25">
      <c r="A133" s="101" t="s">
        <v>133</v>
      </c>
      <c r="B133" s="103">
        <v>44007</v>
      </c>
    </row>
    <row r="134" spans="1:2" ht="13.5" thickBot="1" x14ac:dyDescent="0.25">
      <c r="A134" s="101" t="s">
        <v>134</v>
      </c>
      <c r="B134" s="103">
        <v>3667</v>
      </c>
    </row>
    <row r="135" spans="1:2" ht="13.5" thickBot="1" x14ac:dyDescent="0.25">
      <c r="A135" s="101" t="s">
        <v>135</v>
      </c>
      <c r="B135" s="103">
        <v>11002</v>
      </c>
    </row>
    <row r="136" spans="1:2" ht="13.5" thickBot="1" x14ac:dyDescent="0.25">
      <c r="A136" s="101" t="s">
        <v>136</v>
      </c>
      <c r="B136" s="103">
        <v>11002</v>
      </c>
    </row>
    <row r="137" spans="1:2" ht="13.5" thickBot="1" x14ac:dyDescent="0.25">
      <c r="A137" s="101" t="s">
        <v>137</v>
      </c>
      <c r="B137" s="103">
        <v>7335</v>
      </c>
    </row>
    <row r="138" spans="1:2" ht="13.5" thickBot="1" x14ac:dyDescent="0.25">
      <c r="A138" s="101" t="s">
        <v>138</v>
      </c>
      <c r="B138" s="103">
        <v>7335</v>
      </c>
    </row>
    <row r="139" spans="1:2" ht="13.5" thickBot="1" x14ac:dyDescent="0.25">
      <c r="A139" s="101" t="s">
        <v>139</v>
      </c>
      <c r="B139" s="103">
        <v>3667</v>
      </c>
    </row>
    <row r="140" spans="1:2" ht="13.5" thickBot="1" x14ac:dyDescent="0.25">
      <c r="A140" s="101" t="s">
        <v>141</v>
      </c>
      <c r="B140" s="103">
        <v>33005</v>
      </c>
    </row>
    <row r="141" spans="1:2" ht="13.5" thickBot="1" x14ac:dyDescent="0.25">
      <c r="A141" s="104" t="s">
        <v>142</v>
      </c>
      <c r="B141" s="105">
        <v>3667</v>
      </c>
    </row>
    <row r="142" spans="1:2" ht="14.25" thickTop="1" thickBot="1" x14ac:dyDescent="0.25">
      <c r="A142" s="114"/>
      <c r="B142" s="115">
        <v>2049998</v>
      </c>
    </row>
    <row r="143" spans="1:2" ht="13.5" thickTop="1" x14ac:dyDescent="0.2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4B244-1DDF-4963-9E38-71EACE81C756}">
  <sheetPr codeName="Sheet10"/>
  <dimension ref="B2:E47"/>
  <sheetViews>
    <sheetView topLeftCell="A9" workbookViewId="0">
      <selection activeCell="C4" sqref="C4"/>
    </sheetView>
  </sheetViews>
  <sheetFormatPr defaultRowHeight="15" x14ac:dyDescent="0.25"/>
  <cols>
    <col min="1" max="1" width="1.85546875" customWidth="1"/>
    <col min="2" max="2" width="13.85546875" customWidth="1"/>
    <col min="3" max="3" width="12.42578125" style="8" bestFit="1" customWidth="1"/>
    <col min="4" max="4" width="18.5703125" style="8" customWidth="1"/>
    <col min="5" max="5" width="12.42578125" bestFit="1" customWidth="1"/>
  </cols>
  <sheetData>
    <row r="2" spans="2:4" x14ac:dyDescent="0.25">
      <c r="B2" t="s">
        <v>210</v>
      </c>
    </row>
    <row r="4" spans="2:4" x14ac:dyDescent="0.25">
      <c r="B4" t="s">
        <v>211</v>
      </c>
      <c r="C4" s="8">
        <v>1555874500</v>
      </c>
    </row>
    <row r="6" spans="2:4" x14ac:dyDescent="0.25">
      <c r="B6" t="s">
        <v>212</v>
      </c>
      <c r="C6" s="8">
        <v>1558459664</v>
      </c>
      <c r="D6" s="8" t="s">
        <v>213</v>
      </c>
    </row>
    <row r="7" spans="2:4" x14ac:dyDescent="0.25">
      <c r="C7" s="8">
        <v>67214400</v>
      </c>
      <c r="D7" s="8" t="s">
        <v>214</v>
      </c>
    </row>
    <row r="8" spans="2:4" x14ac:dyDescent="0.25">
      <c r="C8" s="8">
        <v>-999564</v>
      </c>
      <c r="D8" s="8" t="s">
        <v>215</v>
      </c>
    </row>
    <row r="9" spans="2:4" x14ac:dyDescent="0.25">
      <c r="C9" s="8">
        <v>-95000000</v>
      </c>
      <c r="D9" s="8" t="s">
        <v>216</v>
      </c>
    </row>
    <row r="10" spans="2:4" x14ac:dyDescent="0.25">
      <c r="C10" s="8">
        <v>8000000</v>
      </c>
      <c r="D10" s="8" t="s">
        <v>217</v>
      </c>
    </row>
    <row r="11" spans="2:4" x14ac:dyDescent="0.25">
      <c r="C11" s="8">
        <v>8199999.9999999991</v>
      </c>
      <c r="D11" s="8" t="s">
        <v>218</v>
      </c>
    </row>
    <row r="12" spans="2:4" x14ac:dyDescent="0.25">
      <c r="C12" s="8">
        <v>10000000</v>
      </c>
      <c r="D12" s="8" t="s">
        <v>219</v>
      </c>
    </row>
    <row r="14" spans="2:4" x14ac:dyDescent="0.25">
      <c r="B14" t="s">
        <v>220</v>
      </c>
      <c r="C14" s="8">
        <v>655604833</v>
      </c>
      <c r="D14" s="8" t="s">
        <v>221</v>
      </c>
    </row>
    <row r="15" spans="2:4" x14ac:dyDescent="0.25">
      <c r="C15" s="8">
        <v>295470620</v>
      </c>
      <c r="D15" s="8" t="s">
        <v>222</v>
      </c>
    </row>
    <row r="19" spans="2:5" x14ac:dyDescent="0.25">
      <c r="B19" t="s">
        <v>223</v>
      </c>
      <c r="C19" s="8">
        <v>1628931762</v>
      </c>
    </row>
    <row r="21" spans="2:5" x14ac:dyDescent="0.25">
      <c r="B21" t="s">
        <v>224</v>
      </c>
      <c r="C21" s="8">
        <f>C19*60.5%</f>
        <v>985503716.00999999</v>
      </c>
      <c r="E21" s="8"/>
    </row>
    <row r="23" spans="2:5" x14ac:dyDescent="0.25">
      <c r="B23" t="s">
        <v>225</v>
      </c>
      <c r="C23" s="8">
        <f>C19*39.5%</f>
        <v>643428045.99000001</v>
      </c>
    </row>
    <row r="25" spans="2:5" x14ac:dyDescent="0.25">
      <c r="C25" s="8">
        <f>SUM(C21:C24)</f>
        <v>1628931762</v>
      </c>
    </row>
    <row r="28" spans="2:5" x14ac:dyDescent="0.25">
      <c r="B28" t="s">
        <v>226</v>
      </c>
      <c r="C28" s="8" t="s">
        <v>227</v>
      </c>
      <c r="D28" s="8">
        <v>1555874500</v>
      </c>
    </row>
    <row r="29" spans="2:5" x14ac:dyDescent="0.25">
      <c r="C29" s="8" t="s">
        <v>228</v>
      </c>
      <c r="D29" s="8">
        <v>143995014</v>
      </c>
    </row>
    <row r="31" spans="2:5" x14ac:dyDescent="0.25">
      <c r="D31" s="9">
        <f>SUM(D28:D30)</f>
        <v>1699869514</v>
      </c>
    </row>
    <row r="33" spans="3:5" x14ac:dyDescent="0.25">
      <c r="C33" s="8" t="s">
        <v>229</v>
      </c>
      <c r="D33" s="8">
        <f>C14</f>
        <v>655604833</v>
      </c>
    </row>
    <row r="35" spans="3:5" x14ac:dyDescent="0.25">
      <c r="C35" s="8" t="s">
        <v>230</v>
      </c>
      <c r="D35" s="8">
        <f>C21</f>
        <v>985503716.00999999</v>
      </c>
      <c r="E35" t="s">
        <v>231</v>
      </c>
    </row>
    <row r="37" spans="3:5" x14ac:dyDescent="0.25">
      <c r="C37" s="8" t="s">
        <v>232</v>
      </c>
      <c r="D37" s="8" t="e">
        <f>#REF!</f>
        <v>#REF!</v>
      </c>
    </row>
    <row r="39" spans="3:5" x14ac:dyDescent="0.25">
      <c r="C39" s="8" t="s">
        <v>233</v>
      </c>
      <c r="D39" s="8">
        <v>107000000</v>
      </c>
    </row>
    <row r="41" spans="3:5" x14ac:dyDescent="0.25">
      <c r="C41" s="8" t="s">
        <v>234</v>
      </c>
      <c r="D41" s="8">
        <v>18000000</v>
      </c>
    </row>
    <row r="43" spans="3:5" x14ac:dyDescent="0.25">
      <c r="C43" s="8" t="s">
        <v>235</v>
      </c>
      <c r="D43" s="8">
        <v>1354160</v>
      </c>
      <c r="E43" t="s">
        <v>236</v>
      </c>
    </row>
    <row r="45" spans="3:5" x14ac:dyDescent="0.25">
      <c r="D45" s="9" t="e">
        <f>SUM(D33:D44)</f>
        <v>#REF!</v>
      </c>
    </row>
    <row r="47" spans="3:5" x14ac:dyDescent="0.25">
      <c r="D47" s="8" t="e">
        <f>D31-D45</f>
        <v>#REF!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B1A6-E796-495B-8F2F-7BA76C23DB8C}">
  <sheetPr codeName="Sheet11"/>
  <dimension ref="B3:O24"/>
  <sheetViews>
    <sheetView workbookViewId="0">
      <selection activeCell="C10" sqref="C10"/>
    </sheetView>
  </sheetViews>
  <sheetFormatPr defaultRowHeight="15" x14ac:dyDescent="0.25"/>
  <cols>
    <col min="1" max="1" width="1.85546875" customWidth="1"/>
    <col min="2" max="2" width="46.85546875" bestFit="1" customWidth="1"/>
    <col min="3" max="3" width="13.85546875" style="8" bestFit="1" customWidth="1"/>
    <col min="4" max="4" width="10" bestFit="1" customWidth="1"/>
    <col min="7" max="7" width="10.85546875" bestFit="1" customWidth="1"/>
    <col min="8" max="8" width="9.85546875" bestFit="1" customWidth="1"/>
    <col min="9" max="10" width="10.85546875" bestFit="1" customWidth="1"/>
    <col min="13" max="13" width="10.85546875" bestFit="1" customWidth="1"/>
    <col min="14" max="14" width="13.140625" bestFit="1" customWidth="1"/>
  </cols>
  <sheetData>
    <row r="3" spans="2:15" x14ac:dyDescent="0.25">
      <c r="B3" t="s">
        <v>237</v>
      </c>
    </row>
    <row r="4" spans="2:15" x14ac:dyDescent="0.25">
      <c r="C4" s="8" t="s">
        <v>238</v>
      </c>
      <c r="D4" t="s">
        <v>232</v>
      </c>
      <c r="E4" t="s">
        <v>239</v>
      </c>
      <c r="F4" t="s">
        <v>234</v>
      </c>
      <c r="G4" t="s">
        <v>228</v>
      </c>
      <c r="H4" t="s">
        <v>240</v>
      </c>
      <c r="I4" t="s">
        <v>241</v>
      </c>
      <c r="J4" t="s">
        <v>151</v>
      </c>
      <c r="M4" t="s">
        <v>16</v>
      </c>
      <c r="N4" t="s">
        <v>242</v>
      </c>
    </row>
    <row r="5" spans="2:15" x14ac:dyDescent="0.25">
      <c r="B5" s="11" t="s">
        <v>227</v>
      </c>
      <c r="C5" s="9">
        <v>1555874500</v>
      </c>
      <c r="D5" s="10" t="e">
        <f>#REF!</f>
        <v>#REF!</v>
      </c>
      <c r="E5" s="8"/>
      <c r="F5" s="8"/>
      <c r="G5" s="8"/>
      <c r="H5" s="8"/>
      <c r="I5" s="8"/>
      <c r="J5" s="8"/>
      <c r="K5" s="8"/>
      <c r="L5" s="8"/>
      <c r="M5" s="8" t="e">
        <f>SUM(D5:L5)</f>
        <v>#REF!</v>
      </c>
      <c r="N5" s="8" t="e">
        <f>M5-C5</f>
        <v>#REF!</v>
      </c>
    </row>
    <row r="6" spans="2:15" x14ac:dyDescent="0.25">
      <c r="B6" s="11" t="s">
        <v>243</v>
      </c>
      <c r="C6" s="9">
        <v>89643075</v>
      </c>
      <c r="D6" s="8"/>
      <c r="E6" s="8"/>
      <c r="F6" s="8"/>
      <c r="G6" s="8"/>
      <c r="H6" s="8"/>
      <c r="I6" s="8"/>
      <c r="J6" s="8"/>
      <c r="K6" s="8"/>
      <c r="L6" s="8"/>
      <c r="M6" s="8">
        <f t="shared" ref="M6:M17" si="0">SUM(D6:L6)</f>
        <v>0</v>
      </c>
      <c r="N6" s="8">
        <f t="shared" ref="N6:N17" si="1">M6-C6</f>
        <v>-89643075</v>
      </c>
    </row>
    <row r="7" spans="2:15" x14ac:dyDescent="0.25">
      <c r="B7" s="12" t="s">
        <v>244</v>
      </c>
      <c r="C7" s="9">
        <v>86870000</v>
      </c>
      <c r="D7" s="8"/>
      <c r="E7" s="8"/>
      <c r="F7" s="8"/>
      <c r="G7" s="8"/>
      <c r="H7" s="10">
        <v>86869996</v>
      </c>
      <c r="I7" s="8"/>
      <c r="J7" s="8"/>
      <c r="K7" s="8"/>
      <c r="L7" s="8"/>
      <c r="M7" s="8">
        <f t="shared" si="0"/>
        <v>86869996</v>
      </c>
      <c r="N7" s="8">
        <f t="shared" si="1"/>
        <v>-4</v>
      </c>
    </row>
    <row r="8" spans="2:15" x14ac:dyDescent="0.25">
      <c r="B8" s="12" t="s">
        <v>245</v>
      </c>
      <c r="C8" s="9">
        <v>115079200</v>
      </c>
      <c r="D8" s="8"/>
      <c r="E8" s="8"/>
      <c r="F8" s="8"/>
      <c r="G8" s="8"/>
      <c r="H8" s="8"/>
      <c r="I8" s="8"/>
      <c r="J8" s="10" t="e">
        <f>HEIF!#REF!</f>
        <v>#REF!</v>
      </c>
      <c r="K8" s="8"/>
      <c r="L8" s="8"/>
      <c r="M8" s="8" t="e">
        <f t="shared" si="0"/>
        <v>#REF!</v>
      </c>
      <c r="N8" s="8" t="e">
        <f t="shared" si="1"/>
        <v>#REF!</v>
      </c>
      <c r="O8" t="s">
        <v>246</v>
      </c>
    </row>
    <row r="9" spans="2:15" x14ac:dyDescent="0.25">
      <c r="B9" s="12" t="s">
        <v>247</v>
      </c>
      <c r="C9" s="9">
        <v>47000000</v>
      </c>
      <c r="D9" s="8"/>
      <c r="E9" s="8"/>
      <c r="F9" s="8"/>
      <c r="G9" s="8"/>
      <c r="H9" s="8"/>
      <c r="I9" s="8"/>
      <c r="J9" s="8"/>
      <c r="K9" s="8"/>
      <c r="L9" s="8"/>
      <c r="M9" s="8">
        <f t="shared" si="0"/>
        <v>0</v>
      </c>
      <c r="N9" s="8">
        <f t="shared" si="1"/>
        <v>-47000000</v>
      </c>
    </row>
    <row r="10" spans="2:15" x14ac:dyDescent="0.25">
      <c r="B10" t="s">
        <v>248</v>
      </c>
      <c r="C10" s="9">
        <v>10672713</v>
      </c>
      <c r="D10" s="8"/>
      <c r="E10" s="8"/>
      <c r="F10" s="8"/>
      <c r="G10" s="8"/>
      <c r="H10" s="8"/>
      <c r="I10" s="8"/>
      <c r="J10" s="8"/>
      <c r="K10" s="8"/>
      <c r="L10" s="8"/>
      <c r="M10" s="8">
        <f t="shared" si="0"/>
        <v>0</v>
      </c>
      <c r="N10" s="8">
        <f t="shared" si="1"/>
        <v>-10672713</v>
      </c>
    </row>
    <row r="11" spans="2:15" x14ac:dyDescent="0.25">
      <c r="B11" t="s">
        <v>249</v>
      </c>
      <c r="C11" s="9">
        <v>198695014</v>
      </c>
      <c r="D11" s="8"/>
      <c r="E11" s="8"/>
      <c r="F11" s="8"/>
      <c r="G11" s="8">
        <v>107000000</v>
      </c>
      <c r="H11" s="8"/>
      <c r="I11" s="8"/>
      <c r="J11" s="8"/>
      <c r="K11" s="8"/>
      <c r="L11" s="8"/>
      <c r="M11" s="8">
        <f t="shared" si="0"/>
        <v>107000000</v>
      </c>
      <c r="N11" s="8">
        <f t="shared" si="1"/>
        <v>-91695014</v>
      </c>
    </row>
    <row r="12" spans="2:15" x14ac:dyDescent="0.25">
      <c r="B12" t="s">
        <v>250</v>
      </c>
      <c r="C12" s="9">
        <v>116737670</v>
      </c>
      <c r="D12" s="8"/>
      <c r="E12" s="8"/>
      <c r="F12" s="8"/>
      <c r="G12" s="8"/>
      <c r="H12" s="8"/>
      <c r="I12" s="8"/>
      <c r="J12" s="8"/>
      <c r="K12" s="8"/>
      <c r="L12" s="8"/>
      <c r="M12" s="8">
        <f t="shared" si="0"/>
        <v>0</v>
      </c>
      <c r="N12" s="8">
        <f t="shared" si="1"/>
        <v>-116737670</v>
      </c>
    </row>
    <row r="13" spans="2:15" x14ac:dyDescent="0.25">
      <c r="B13" t="s">
        <v>251</v>
      </c>
      <c r="C13" s="9">
        <v>42900000</v>
      </c>
      <c r="D13" s="8"/>
      <c r="E13" s="8"/>
      <c r="F13" s="8"/>
      <c r="G13" s="8"/>
      <c r="H13" s="8"/>
      <c r="I13" s="8"/>
      <c r="J13" s="8"/>
      <c r="K13" s="8"/>
      <c r="L13" s="8"/>
      <c r="M13" s="8">
        <f t="shared" si="0"/>
        <v>0</v>
      </c>
      <c r="N13" s="8">
        <f t="shared" si="1"/>
        <v>-42900000</v>
      </c>
    </row>
    <row r="14" spans="2:15" x14ac:dyDescent="0.25">
      <c r="B14" t="s">
        <v>252</v>
      </c>
      <c r="C14" s="9">
        <v>23300000</v>
      </c>
      <c r="D14" s="8"/>
      <c r="E14" s="8"/>
      <c r="F14" s="8"/>
      <c r="G14" s="8"/>
      <c r="H14" s="8"/>
      <c r="I14" s="8"/>
      <c r="J14" s="8"/>
      <c r="K14" s="8"/>
      <c r="L14" s="8"/>
      <c r="M14" s="8">
        <f t="shared" si="0"/>
        <v>0</v>
      </c>
      <c r="N14" s="8">
        <f t="shared" si="1"/>
        <v>-23300000</v>
      </c>
    </row>
    <row r="15" spans="2:15" x14ac:dyDescent="0.25">
      <c r="B15" t="s">
        <v>253</v>
      </c>
      <c r="C15" s="9">
        <v>31779150</v>
      </c>
      <c r="D15" s="8"/>
      <c r="E15" s="8"/>
      <c r="F15" s="8"/>
      <c r="G15" s="8"/>
      <c r="H15" s="8"/>
      <c r="I15" s="8"/>
      <c r="J15" s="8"/>
      <c r="K15" s="8"/>
      <c r="L15" s="8"/>
      <c r="M15" s="8">
        <f t="shared" si="0"/>
        <v>0</v>
      </c>
      <c r="N15" s="8">
        <f t="shared" si="1"/>
        <v>-31779150</v>
      </c>
    </row>
    <row r="16" spans="2:15" x14ac:dyDescent="0.25">
      <c r="B16" s="12" t="s">
        <v>254</v>
      </c>
      <c r="C16" s="9">
        <v>116560000</v>
      </c>
      <c r="D16" s="8"/>
      <c r="E16" s="8"/>
      <c r="F16" s="8"/>
      <c r="G16" s="8"/>
      <c r="H16" s="8"/>
      <c r="I16" s="10">
        <v>101029999</v>
      </c>
      <c r="J16" s="8"/>
      <c r="K16" s="8"/>
      <c r="L16" s="8"/>
      <c r="M16" s="8">
        <f t="shared" si="0"/>
        <v>101029999</v>
      </c>
      <c r="N16" s="13">
        <f t="shared" si="1"/>
        <v>-15530001</v>
      </c>
    </row>
    <row r="17" spans="2:14" x14ac:dyDescent="0.25">
      <c r="B17" s="12" t="s">
        <v>255</v>
      </c>
      <c r="C17" s="9">
        <v>86059862</v>
      </c>
      <c r="D17" s="8"/>
      <c r="E17" s="8"/>
      <c r="F17" s="8"/>
      <c r="G17" s="8"/>
      <c r="H17" s="8"/>
      <c r="I17" s="8"/>
      <c r="J17" s="8"/>
      <c r="K17" s="8"/>
      <c r="L17" s="8"/>
      <c r="M17" s="8">
        <f t="shared" si="0"/>
        <v>0</v>
      </c>
      <c r="N17" s="8">
        <f t="shared" si="1"/>
        <v>-86059862</v>
      </c>
    </row>
    <row r="19" spans="2:14" x14ac:dyDescent="0.25">
      <c r="C19" s="8">
        <f>SUM(C5:C18)</f>
        <v>2521171184</v>
      </c>
      <c r="M19" s="8" t="e">
        <f>SUM(M5:M18)</f>
        <v>#REF!</v>
      </c>
      <c r="N19" s="8" t="e">
        <f>SUM(N5:N18)</f>
        <v>#REF!</v>
      </c>
    </row>
    <row r="23" spans="2:14" x14ac:dyDescent="0.25">
      <c r="B23" t="s">
        <v>256</v>
      </c>
    </row>
    <row r="24" spans="2:14" x14ac:dyDescent="0.25">
      <c r="C24" s="8">
        <f>C8+C9+C17</f>
        <v>248139062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D8588-BAFD-4449-9B87-7E360BE194A6}">
  <sheetPr codeName="Sheet12"/>
  <dimension ref="B2:N41"/>
  <sheetViews>
    <sheetView workbookViewId="0">
      <selection activeCell="G33" sqref="G33:G34"/>
    </sheetView>
  </sheetViews>
  <sheetFormatPr defaultRowHeight="15" x14ac:dyDescent="0.25"/>
  <cols>
    <col min="1" max="1" width="1.85546875" customWidth="1"/>
    <col min="2" max="2" width="36.140625" bestFit="1" customWidth="1"/>
    <col min="3" max="3" width="8.85546875" style="14"/>
    <col min="5" max="5" width="13.5703125" style="14" bestFit="1" customWidth="1"/>
    <col min="6" max="6" width="16.42578125" bestFit="1" customWidth="1"/>
    <col min="10" max="10" width="8.85546875" customWidth="1"/>
    <col min="11" max="11" width="8.85546875" style="14"/>
  </cols>
  <sheetData>
    <row r="2" spans="2:8" x14ac:dyDescent="0.25">
      <c r="B2" s="16" t="s">
        <v>257</v>
      </c>
      <c r="E2" s="15" t="s">
        <v>258</v>
      </c>
    </row>
    <row r="4" spans="2:8" x14ac:dyDescent="0.25">
      <c r="B4" t="s">
        <v>259</v>
      </c>
      <c r="C4" s="14">
        <v>1652.95</v>
      </c>
      <c r="E4" s="14">
        <f>C28</f>
        <v>1652.8</v>
      </c>
      <c r="F4" s="14">
        <f t="shared" ref="F4:F14" si="0">E4-C4</f>
        <v>-0.15000000000009095</v>
      </c>
      <c r="G4" t="s">
        <v>239</v>
      </c>
      <c r="H4" t="s">
        <v>260</v>
      </c>
    </row>
    <row r="5" spans="2:8" x14ac:dyDescent="0.25">
      <c r="B5" t="s">
        <v>261</v>
      </c>
      <c r="C5" s="14">
        <v>89.64</v>
      </c>
      <c r="E5" s="17">
        <v>89.64</v>
      </c>
      <c r="F5" s="14">
        <f t="shared" si="0"/>
        <v>0</v>
      </c>
      <c r="G5" t="s">
        <v>262</v>
      </c>
      <c r="H5" t="s">
        <v>263</v>
      </c>
    </row>
    <row r="6" spans="2:8" x14ac:dyDescent="0.25">
      <c r="B6" t="s">
        <v>264</v>
      </c>
      <c r="C6" s="14">
        <v>23.3</v>
      </c>
      <c r="E6" s="17">
        <v>23.3</v>
      </c>
      <c r="F6" s="14">
        <f t="shared" si="0"/>
        <v>0</v>
      </c>
      <c r="G6" t="s">
        <v>265</v>
      </c>
      <c r="H6" t="s">
        <v>266</v>
      </c>
    </row>
    <row r="7" spans="2:8" x14ac:dyDescent="0.25">
      <c r="B7" t="s">
        <v>267</v>
      </c>
      <c r="C7" s="14">
        <v>316.43</v>
      </c>
      <c r="E7" s="14">
        <f>G29</f>
        <v>382.77</v>
      </c>
      <c r="F7" s="14">
        <f t="shared" si="0"/>
        <v>66.339999999999975</v>
      </c>
      <c r="G7" t="s">
        <v>265</v>
      </c>
      <c r="H7" t="s">
        <v>268</v>
      </c>
    </row>
    <row r="8" spans="2:8" x14ac:dyDescent="0.25">
      <c r="B8" t="s">
        <v>269</v>
      </c>
      <c r="C8" s="14">
        <v>8.5299999999999994</v>
      </c>
      <c r="E8" s="14">
        <v>8.1999999999999993</v>
      </c>
      <c r="F8" s="14">
        <f t="shared" si="0"/>
        <v>-0.33000000000000007</v>
      </c>
      <c r="G8" t="s">
        <v>239</v>
      </c>
      <c r="H8" t="s">
        <v>270</v>
      </c>
    </row>
    <row r="9" spans="2:8" x14ac:dyDescent="0.25">
      <c r="B9" t="s">
        <v>271</v>
      </c>
      <c r="C9" s="14">
        <v>10</v>
      </c>
      <c r="E9" s="14">
        <v>10</v>
      </c>
      <c r="F9" s="14">
        <f t="shared" si="0"/>
        <v>0</v>
      </c>
      <c r="G9" t="s">
        <v>239</v>
      </c>
      <c r="H9" t="s">
        <v>272</v>
      </c>
    </row>
    <row r="10" spans="2:8" x14ac:dyDescent="0.25">
      <c r="B10" t="s">
        <v>273</v>
      </c>
      <c r="C10" s="14">
        <v>116.56</v>
      </c>
      <c r="E10" s="17">
        <v>116.74</v>
      </c>
      <c r="F10" s="14">
        <f t="shared" si="0"/>
        <v>0.17999999999999261</v>
      </c>
      <c r="G10" t="s">
        <v>274</v>
      </c>
      <c r="H10" t="s">
        <v>275</v>
      </c>
    </row>
    <row r="11" spans="2:8" x14ac:dyDescent="0.25">
      <c r="B11" t="s">
        <v>240</v>
      </c>
      <c r="C11" s="14">
        <v>86.87</v>
      </c>
      <c r="E11" s="17">
        <v>86.87</v>
      </c>
      <c r="F11" s="14">
        <f t="shared" si="0"/>
        <v>0</v>
      </c>
      <c r="G11" t="s">
        <v>274</v>
      </c>
      <c r="H11" t="s">
        <v>275</v>
      </c>
    </row>
    <row r="12" spans="2:8" x14ac:dyDescent="0.25">
      <c r="B12" t="s">
        <v>276</v>
      </c>
      <c r="C12" s="14">
        <v>206.75</v>
      </c>
      <c r="E12" s="17">
        <v>116.74</v>
      </c>
      <c r="F12" s="14">
        <f t="shared" si="0"/>
        <v>-90.01</v>
      </c>
      <c r="G12" t="s">
        <v>274</v>
      </c>
      <c r="H12" t="s">
        <v>266</v>
      </c>
    </row>
    <row r="13" spans="2:8" x14ac:dyDescent="0.25">
      <c r="B13" t="s">
        <v>277</v>
      </c>
      <c r="C13" s="14">
        <v>47</v>
      </c>
      <c r="E13" s="17">
        <v>47</v>
      </c>
      <c r="F13" s="14">
        <f t="shared" si="0"/>
        <v>0</v>
      </c>
      <c r="G13" t="s">
        <v>278</v>
      </c>
      <c r="H13" t="s">
        <v>275</v>
      </c>
    </row>
    <row r="14" spans="2:8" x14ac:dyDescent="0.25">
      <c r="B14" t="s">
        <v>279</v>
      </c>
      <c r="C14" s="14">
        <v>10.14</v>
      </c>
      <c r="E14" s="17">
        <v>10.67</v>
      </c>
      <c r="F14" s="14">
        <f t="shared" si="0"/>
        <v>0.52999999999999936</v>
      </c>
      <c r="G14" t="s">
        <v>278</v>
      </c>
      <c r="H14" t="s">
        <v>280</v>
      </c>
    </row>
    <row r="16" spans="2:8" x14ac:dyDescent="0.25">
      <c r="C16" s="15">
        <f>SUM(C4:C15)</f>
        <v>2568.17</v>
      </c>
      <c r="E16" s="15">
        <f>SUM(E4:E15)</f>
        <v>2544.7299999999996</v>
      </c>
      <c r="F16" s="14">
        <f>E16-C16</f>
        <v>-23.440000000000509</v>
      </c>
    </row>
    <row r="20" spans="2:14" x14ac:dyDescent="0.25">
      <c r="K20" s="15"/>
    </row>
    <row r="22" spans="2:14" x14ac:dyDescent="0.25">
      <c r="B22" s="16" t="s">
        <v>281</v>
      </c>
      <c r="F22" s="16" t="s">
        <v>282</v>
      </c>
      <c r="G22" s="14"/>
      <c r="I22" s="14"/>
      <c r="K22" s="15" t="s">
        <v>151</v>
      </c>
    </row>
    <row r="23" spans="2:14" x14ac:dyDescent="0.25">
      <c r="B23" t="s">
        <v>283</v>
      </c>
      <c r="C23" s="14">
        <v>1558.5</v>
      </c>
      <c r="F23" t="s">
        <v>152</v>
      </c>
      <c r="G23" s="14">
        <v>86.1</v>
      </c>
      <c r="I23" s="14"/>
      <c r="K23" s="14" t="s">
        <v>284</v>
      </c>
      <c r="L23" s="14">
        <f>C24</f>
        <v>115.08</v>
      </c>
    </row>
    <row r="24" spans="2:14" x14ac:dyDescent="0.25">
      <c r="B24" t="s">
        <v>151</v>
      </c>
      <c r="C24" s="14">
        <v>115.08</v>
      </c>
      <c r="F24" t="s">
        <v>228</v>
      </c>
      <c r="G24" s="14">
        <v>143.99</v>
      </c>
      <c r="H24" t="s">
        <v>285</v>
      </c>
      <c r="I24" s="14"/>
      <c r="K24" s="14" t="s">
        <v>152</v>
      </c>
      <c r="L24" s="14">
        <v>67</v>
      </c>
      <c r="N24" s="14"/>
    </row>
    <row r="25" spans="2:14" x14ac:dyDescent="0.25">
      <c r="B25" t="s">
        <v>286</v>
      </c>
      <c r="C25" s="14">
        <v>-28.78</v>
      </c>
      <c r="F25" t="s">
        <v>251</v>
      </c>
      <c r="G25" s="14">
        <v>42.9</v>
      </c>
      <c r="H25" t="s">
        <v>266</v>
      </c>
      <c r="I25" s="14"/>
      <c r="K25" s="14" t="s">
        <v>278</v>
      </c>
      <c r="L25">
        <v>47</v>
      </c>
    </row>
    <row r="26" spans="2:14" x14ac:dyDescent="0.25">
      <c r="B26" t="s">
        <v>287</v>
      </c>
      <c r="C26" s="14">
        <v>8</v>
      </c>
      <c r="F26" t="s">
        <v>288</v>
      </c>
      <c r="G26" s="14">
        <v>31.78</v>
      </c>
      <c r="I26" s="14"/>
      <c r="J26" s="14"/>
    </row>
    <row r="27" spans="2:14" x14ac:dyDescent="0.25">
      <c r="F27" t="s">
        <v>289</v>
      </c>
      <c r="G27" s="14">
        <v>23.3</v>
      </c>
      <c r="I27" s="14"/>
    </row>
    <row r="28" spans="2:14" x14ac:dyDescent="0.25">
      <c r="B28" s="16" t="s">
        <v>16</v>
      </c>
      <c r="C28" s="15">
        <f>SUM(C22:C26)</f>
        <v>1652.8</v>
      </c>
      <c r="F28" t="s">
        <v>290</v>
      </c>
      <c r="G28" s="14">
        <v>54.7</v>
      </c>
      <c r="I28" s="14"/>
      <c r="L28" s="15">
        <f>SUM(L23:L27)</f>
        <v>229.07999999999998</v>
      </c>
    </row>
    <row r="29" spans="2:14" x14ac:dyDescent="0.25">
      <c r="F29" s="16" t="s">
        <v>16</v>
      </c>
      <c r="G29" s="15">
        <f>SUM(G23:G28)</f>
        <v>382.77</v>
      </c>
    </row>
    <row r="31" spans="2:14" x14ac:dyDescent="0.25">
      <c r="B31" t="s">
        <v>291</v>
      </c>
      <c r="C31" s="15">
        <f>C28-C24-C26</f>
        <v>1529.72</v>
      </c>
    </row>
    <row r="33" spans="2:6" x14ac:dyDescent="0.25">
      <c r="B33" t="s">
        <v>292</v>
      </c>
      <c r="C33" s="14">
        <v>-655.6</v>
      </c>
      <c r="F33" s="16"/>
    </row>
    <row r="35" spans="2:6" x14ac:dyDescent="0.25">
      <c r="B35" t="s">
        <v>293</v>
      </c>
      <c r="C35" s="15">
        <f>SUM(C31:C34)</f>
        <v>874.12</v>
      </c>
    </row>
    <row r="37" spans="2:6" x14ac:dyDescent="0.25">
      <c r="B37" t="s">
        <v>294</v>
      </c>
      <c r="C37" s="14">
        <v>1628.93</v>
      </c>
    </row>
    <row r="39" spans="2:6" x14ac:dyDescent="0.25">
      <c r="B39" t="s">
        <v>295</v>
      </c>
      <c r="C39" s="14">
        <f>C37*60.5%</f>
        <v>985.50265000000002</v>
      </c>
    </row>
    <row r="41" spans="2:6" x14ac:dyDescent="0.25">
      <c r="B41" s="16" t="s">
        <v>296</v>
      </c>
      <c r="C41" s="15">
        <f>C35-C39</f>
        <v>-111.38265000000001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355FF-0440-48D1-AE22-DF622985FC72}">
  <dimension ref="A1:X139"/>
  <sheetViews>
    <sheetView showGridLines="0" tabSelected="1" workbookViewId="0">
      <selection activeCell="A2" sqref="A2"/>
    </sheetView>
  </sheetViews>
  <sheetFormatPr defaultColWidth="9.140625" defaultRowHeight="12.75" x14ac:dyDescent="0.2"/>
  <cols>
    <col min="1" max="1" width="52.85546875" style="26" bestFit="1" customWidth="1"/>
    <col min="2" max="3" width="14.85546875" style="26" bestFit="1" customWidth="1"/>
    <col min="4" max="4" width="12.140625" style="26" customWidth="1"/>
    <col min="5" max="7" width="14.85546875" style="26" bestFit="1" customWidth="1"/>
    <col min="8" max="8" width="12.140625" style="26" customWidth="1"/>
    <col min="9" max="12" width="14.85546875" style="26" bestFit="1" customWidth="1"/>
    <col min="13" max="13" width="15" style="26" bestFit="1" customWidth="1"/>
    <col min="14" max="14" width="16.5703125" style="26" bestFit="1" customWidth="1"/>
    <col min="15" max="15" width="12.42578125" style="19" bestFit="1" customWidth="1"/>
    <col min="16" max="24" width="9.140625" style="19"/>
    <col min="25" max="16384" width="9.140625" style="26"/>
  </cols>
  <sheetData>
    <row r="1" spans="1:24" ht="12.95" customHeight="1" x14ac:dyDescent="0.2">
      <c r="A1" s="5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1:24" ht="12.95" customHeight="1" x14ac:dyDescent="0.2">
      <c r="A2" s="27" t="s">
        <v>12</v>
      </c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24" ht="12.95" customHeight="1" x14ac:dyDescent="0.2">
      <c r="A3" s="27" t="s">
        <v>13</v>
      </c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ht="12.95" customHeight="1" x14ac:dyDescent="0.2">
      <c r="A4" s="27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1:24" ht="12.95" customHeight="1" x14ac:dyDescent="0.2">
      <c r="A5" s="27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4" ht="12.95" customHeight="1" x14ac:dyDescent="0.2">
      <c r="A6" s="27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pans="1:24" ht="12.95" customHeight="1" x14ac:dyDescent="0.2">
      <c r="A7" s="26" t="s">
        <v>14</v>
      </c>
      <c r="O7" s="26"/>
      <c r="P7" s="26"/>
      <c r="Q7" s="26"/>
      <c r="R7" s="26"/>
      <c r="S7" s="26"/>
      <c r="T7" s="26"/>
      <c r="U7" s="26"/>
      <c r="V7" s="26"/>
      <c r="W7" s="26"/>
      <c r="X7" s="26"/>
    </row>
    <row r="8" spans="1:24" ht="12.95" customHeight="1" x14ac:dyDescent="0.2">
      <c r="O8" s="26"/>
      <c r="P8" s="26"/>
      <c r="Q8" s="26"/>
      <c r="R8" s="26"/>
      <c r="S8" s="26"/>
      <c r="T8" s="26"/>
      <c r="U8" s="26"/>
      <c r="V8" s="26"/>
      <c r="W8" s="26"/>
      <c r="X8" s="26"/>
    </row>
    <row r="9" spans="1:24" ht="12.95" customHeight="1" x14ac:dyDescent="0.2">
      <c r="O9" s="26"/>
      <c r="P9" s="26"/>
      <c r="Q9" s="26"/>
      <c r="R9" s="26"/>
      <c r="S9" s="26"/>
      <c r="T9" s="26"/>
      <c r="U9" s="26"/>
      <c r="V9" s="26"/>
      <c r="W9" s="26"/>
      <c r="X9" s="26"/>
    </row>
    <row r="10" spans="1:24" ht="12.95" customHeight="1" x14ac:dyDescent="0.2"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s="30" customFormat="1" ht="12.95" customHeight="1" x14ac:dyDescent="0.2">
      <c r="A11" s="28" t="s">
        <v>15</v>
      </c>
      <c r="B11" s="28">
        <v>44409</v>
      </c>
      <c r="C11" s="28">
        <v>44440</v>
      </c>
      <c r="D11" s="28">
        <v>44470</v>
      </c>
      <c r="E11" s="28">
        <v>44501</v>
      </c>
      <c r="F11" s="28">
        <v>44531</v>
      </c>
      <c r="G11" s="28">
        <v>44562</v>
      </c>
      <c r="H11" s="28">
        <v>44593</v>
      </c>
      <c r="I11" s="28">
        <v>44621</v>
      </c>
      <c r="J11" s="28">
        <v>44652</v>
      </c>
      <c r="K11" s="28">
        <v>44682</v>
      </c>
      <c r="L11" s="28">
        <v>44713</v>
      </c>
      <c r="M11" s="28">
        <v>44743</v>
      </c>
      <c r="N11" s="29" t="s">
        <v>16</v>
      </c>
    </row>
    <row r="12" spans="1:24" s="30" customFormat="1" ht="12.95" customHeight="1" x14ac:dyDescent="0.2">
      <c r="A12" s="81"/>
      <c r="B12" s="83" t="s">
        <v>17</v>
      </c>
      <c r="C12" s="83" t="s">
        <v>17</v>
      </c>
      <c r="D12" s="83" t="s">
        <v>17</v>
      </c>
      <c r="E12" s="83" t="s">
        <v>17</v>
      </c>
      <c r="F12" s="83" t="s">
        <v>17</v>
      </c>
      <c r="G12" s="83" t="s">
        <v>17</v>
      </c>
      <c r="H12" s="83" t="s">
        <v>17</v>
      </c>
      <c r="I12" s="83" t="s">
        <v>17</v>
      </c>
      <c r="J12" s="83" t="s">
        <v>17</v>
      </c>
      <c r="K12" s="83" t="s">
        <v>17</v>
      </c>
      <c r="L12" s="83" t="s">
        <v>17</v>
      </c>
      <c r="M12" s="83" t="s">
        <v>17</v>
      </c>
      <c r="N12" s="82" t="s">
        <v>17</v>
      </c>
    </row>
    <row r="13" spans="1:24" s="31" customFormat="1" ht="12.95" customHeight="1" x14ac:dyDescent="0.2">
      <c r="A13" s="42" t="s">
        <v>18</v>
      </c>
      <c r="B13" s="42">
        <v>545.63</v>
      </c>
      <c r="C13" s="42">
        <v>487.03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3">
        <v>1032.6600000000001</v>
      </c>
    </row>
    <row r="14" spans="1:24" ht="12.95" customHeight="1" x14ac:dyDescent="0.2">
      <c r="A14" s="42" t="s">
        <v>19</v>
      </c>
      <c r="B14" s="42">
        <v>375332.19</v>
      </c>
      <c r="C14" s="42">
        <v>388641.14</v>
      </c>
      <c r="D14" s="42">
        <v>0</v>
      </c>
      <c r="E14" s="42">
        <v>232338.05</v>
      </c>
      <c r="F14" s="42">
        <v>232338.05</v>
      </c>
      <c r="G14" s="42">
        <v>232338.05</v>
      </c>
      <c r="H14" s="42">
        <v>0</v>
      </c>
      <c r="I14" s="42">
        <v>0</v>
      </c>
      <c r="J14" s="42">
        <v>246852.56</v>
      </c>
      <c r="K14" s="42">
        <v>246852.56</v>
      </c>
      <c r="L14" s="42">
        <v>246852.56</v>
      </c>
      <c r="M14" s="42">
        <v>248526.83999999985</v>
      </c>
      <c r="N14" s="44">
        <v>2450072</v>
      </c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spans="1:24" ht="12.95" customHeight="1" x14ac:dyDescent="0.2">
      <c r="A15" s="42" t="s">
        <v>20</v>
      </c>
      <c r="B15" s="42">
        <v>18945.47</v>
      </c>
      <c r="C15" s="42">
        <v>20832.03</v>
      </c>
      <c r="D15" s="42">
        <v>0</v>
      </c>
      <c r="E15" s="42">
        <v>12145.8</v>
      </c>
      <c r="F15" s="42">
        <v>12145.8</v>
      </c>
      <c r="G15" s="42">
        <v>12145.8</v>
      </c>
      <c r="H15" s="42">
        <v>0</v>
      </c>
      <c r="I15" s="42">
        <v>0</v>
      </c>
      <c r="J15" s="42">
        <v>12904.57</v>
      </c>
      <c r="K15" s="42">
        <v>12904.57</v>
      </c>
      <c r="L15" s="42">
        <v>12904.57</v>
      </c>
      <c r="M15" s="42">
        <v>13152.389999999985</v>
      </c>
      <c r="N15" s="44">
        <v>128081</v>
      </c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spans="1:24" ht="12.95" customHeight="1" x14ac:dyDescent="0.2">
      <c r="A16" s="42" t="s">
        <v>21</v>
      </c>
      <c r="B16" s="42">
        <v>549519.68999999994</v>
      </c>
      <c r="C16" s="42">
        <v>554534.91</v>
      </c>
      <c r="D16" s="42">
        <v>0</v>
      </c>
      <c r="E16" s="42">
        <v>337918.08</v>
      </c>
      <c r="F16" s="42">
        <v>337918.08</v>
      </c>
      <c r="G16" s="42">
        <v>337918.08</v>
      </c>
      <c r="H16" s="42">
        <v>0</v>
      </c>
      <c r="I16" s="42">
        <v>0</v>
      </c>
      <c r="J16" s="42">
        <v>359028.34</v>
      </c>
      <c r="K16" s="42">
        <v>359028.34</v>
      </c>
      <c r="L16" s="42">
        <v>359028.34</v>
      </c>
      <c r="M16" s="42">
        <v>368550.14000000013</v>
      </c>
      <c r="N16" s="44">
        <v>3563444</v>
      </c>
      <c r="O16" s="26"/>
      <c r="P16" s="26"/>
      <c r="Q16" s="26"/>
      <c r="R16" s="26"/>
      <c r="S16" s="26"/>
      <c r="T16" s="26"/>
      <c r="U16" s="26"/>
      <c r="V16" s="26"/>
      <c r="W16" s="26"/>
      <c r="X16" s="26"/>
    </row>
    <row r="17" spans="1:24" ht="12.95" customHeight="1" x14ac:dyDescent="0.2">
      <c r="A17" s="42" t="s">
        <v>22</v>
      </c>
      <c r="B17" s="42">
        <v>981215.78</v>
      </c>
      <c r="C17" s="42">
        <v>984764.97</v>
      </c>
      <c r="D17" s="42">
        <v>0</v>
      </c>
      <c r="E17" s="42">
        <v>606219.57999999996</v>
      </c>
      <c r="F17" s="42">
        <v>606219.57999999996</v>
      </c>
      <c r="G17" s="42">
        <v>606219.57999999996</v>
      </c>
      <c r="H17" s="42">
        <v>0</v>
      </c>
      <c r="I17" s="42">
        <v>0</v>
      </c>
      <c r="J17" s="42">
        <v>644091.05000000005</v>
      </c>
      <c r="K17" s="42">
        <v>644091.05000000005</v>
      </c>
      <c r="L17" s="42">
        <v>644091.05000000005</v>
      </c>
      <c r="M17" s="42">
        <v>675848.36000000034</v>
      </c>
      <c r="N17" s="44">
        <v>6392761</v>
      </c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spans="1:24" ht="12.95" customHeight="1" x14ac:dyDescent="0.2">
      <c r="A18" s="42" t="s">
        <v>23</v>
      </c>
      <c r="B18" s="42">
        <v>2789780.78</v>
      </c>
      <c r="C18" s="42">
        <v>2812419.27</v>
      </c>
      <c r="D18" s="42">
        <v>0</v>
      </c>
      <c r="E18" s="42">
        <v>1732136.22</v>
      </c>
      <c r="F18" s="42">
        <v>1732136.22</v>
      </c>
      <c r="G18" s="42">
        <v>1732136.22</v>
      </c>
      <c r="H18" s="42">
        <v>0</v>
      </c>
      <c r="I18" s="42">
        <v>0</v>
      </c>
      <c r="J18" s="42">
        <v>1840345.43</v>
      </c>
      <c r="K18" s="42">
        <v>1840345.43</v>
      </c>
      <c r="L18" s="42">
        <v>1840345.43</v>
      </c>
      <c r="M18" s="42">
        <v>1946233</v>
      </c>
      <c r="N18" s="44">
        <v>18265878</v>
      </c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4" ht="12.95" customHeight="1" x14ac:dyDescent="0.2">
      <c r="A19" s="42" t="s">
        <v>24</v>
      </c>
      <c r="B19" s="42">
        <v>169296.72</v>
      </c>
      <c r="C19" s="42">
        <v>169470.33</v>
      </c>
      <c r="D19" s="42">
        <v>0</v>
      </c>
      <c r="E19" s="42">
        <v>107334.65</v>
      </c>
      <c r="F19" s="42">
        <v>107334.65</v>
      </c>
      <c r="G19" s="42">
        <v>107334.65</v>
      </c>
      <c r="H19" s="42">
        <v>0</v>
      </c>
      <c r="I19" s="42">
        <v>0</v>
      </c>
      <c r="J19" s="42">
        <v>114040.01</v>
      </c>
      <c r="K19" s="42">
        <v>114040.01</v>
      </c>
      <c r="L19" s="42">
        <v>114040.01</v>
      </c>
      <c r="M19" s="42">
        <v>128983.96999999997</v>
      </c>
      <c r="N19" s="44">
        <v>1131875</v>
      </c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spans="1:24" ht="12.95" customHeight="1" x14ac:dyDescent="0.2">
      <c r="A20" s="42" t="s">
        <v>25</v>
      </c>
      <c r="B20" s="42">
        <v>368301.56</v>
      </c>
      <c r="C20" s="42">
        <v>368222.23</v>
      </c>
      <c r="D20" s="42">
        <v>0</v>
      </c>
      <c r="E20" s="42">
        <v>223650.09</v>
      </c>
      <c r="F20" s="42">
        <v>223650.09</v>
      </c>
      <c r="G20" s="42">
        <v>223650.09</v>
      </c>
      <c r="H20" s="42">
        <v>0</v>
      </c>
      <c r="I20" s="42">
        <v>0</v>
      </c>
      <c r="J20" s="42">
        <v>237621.86</v>
      </c>
      <c r="K20" s="42">
        <v>237621.86</v>
      </c>
      <c r="L20" s="42">
        <v>237621.86</v>
      </c>
      <c r="M20" s="42">
        <v>238115.36000000034</v>
      </c>
      <c r="N20" s="44">
        <v>2358455</v>
      </c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1:24" ht="12.95" customHeight="1" x14ac:dyDescent="0.2">
      <c r="A21" s="42" t="s">
        <v>26</v>
      </c>
      <c r="B21" s="42">
        <v>1566333.28</v>
      </c>
      <c r="C21" s="42">
        <v>1578967.39</v>
      </c>
      <c r="D21" s="42">
        <v>0</v>
      </c>
      <c r="E21" s="42">
        <v>938266.41</v>
      </c>
      <c r="F21" s="42">
        <v>938266.41</v>
      </c>
      <c r="G21" s="42">
        <v>938266.41</v>
      </c>
      <c r="H21" s="42">
        <v>0</v>
      </c>
      <c r="I21" s="42">
        <v>0</v>
      </c>
      <c r="J21" s="42">
        <v>996881.36</v>
      </c>
      <c r="K21" s="42">
        <v>996881.36</v>
      </c>
      <c r="L21" s="42">
        <v>996881.36</v>
      </c>
      <c r="M21" s="42">
        <v>943547.01999999955</v>
      </c>
      <c r="N21" s="44">
        <v>9894291</v>
      </c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1:24" ht="12.95" customHeight="1" x14ac:dyDescent="0.2">
      <c r="A22" s="42" t="s">
        <v>27</v>
      </c>
      <c r="B22" s="42">
        <v>6336277.6600000001</v>
      </c>
      <c r="C22" s="42">
        <v>6468000.2000000002</v>
      </c>
      <c r="D22" s="42">
        <v>0</v>
      </c>
      <c r="E22" s="42">
        <v>4002228.56</v>
      </c>
      <c r="F22" s="42">
        <v>4002228.56</v>
      </c>
      <c r="G22" s="42">
        <v>4002228.56</v>
      </c>
      <c r="H22" s="42">
        <v>0</v>
      </c>
      <c r="I22" s="42">
        <v>0</v>
      </c>
      <c r="J22" s="42">
        <v>4252253.92</v>
      </c>
      <c r="K22" s="42">
        <v>4252253.92</v>
      </c>
      <c r="L22" s="42">
        <v>4252253.92</v>
      </c>
      <c r="M22" s="42">
        <v>4636933.700000003</v>
      </c>
      <c r="N22" s="44">
        <v>42204659</v>
      </c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3" spans="1:24" ht="12.95" customHeight="1" x14ac:dyDescent="0.2">
      <c r="A23" s="42" t="s">
        <v>28</v>
      </c>
      <c r="B23" s="42">
        <v>384384.84</v>
      </c>
      <c r="C23" s="42">
        <v>384060.67</v>
      </c>
      <c r="D23" s="42">
        <v>0</v>
      </c>
      <c r="E23" s="42">
        <v>234207.89</v>
      </c>
      <c r="F23" s="42">
        <v>234207.89</v>
      </c>
      <c r="G23" s="42">
        <v>234207.89</v>
      </c>
      <c r="H23" s="42">
        <v>0</v>
      </c>
      <c r="I23" s="42">
        <v>0</v>
      </c>
      <c r="J23" s="42">
        <v>248839.21</v>
      </c>
      <c r="K23" s="42">
        <v>248839.21</v>
      </c>
      <c r="L23" s="42">
        <v>248839.21</v>
      </c>
      <c r="M23" s="42">
        <v>252203.18999999994</v>
      </c>
      <c r="N23" s="44">
        <v>2469790</v>
      </c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1:24" ht="12.95" customHeight="1" x14ac:dyDescent="0.2">
      <c r="A24" s="42" t="s">
        <v>29</v>
      </c>
      <c r="B24" s="42">
        <v>13006.25</v>
      </c>
      <c r="C24" s="42">
        <v>14278.91</v>
      </c>
      <c r="D24" s="42">
        <v>0</v>
      </c>
      <c r="E24" s="42">
        <v>7889.59</v>
      </c>
      <c r="F24" s="42">
        <v>7889.59</v>
      </c>
      <c r="G24" s="42">
        <v>7889.59</v>
      </c>
      <c r="H24" s="42">
        <v>0</v>
      </c>
      <c r="I24" s="42">
        <v>0</v>
      </c>
      <c r="J24" s="42">
        <v>8382.4599999999991</v>
      </c>
      <c r="K24" s="42">
        <v>8382.4599999999991</v>
      </c>
      <c r="L24" s="42">
        <v>8382.4599999999991</v>
      </c>
      <c r="M24" s="42">
        <v>7096.6900000000023</v>
      </c>
      <c r="N24" s="44">
        <v>83198</v>
      </c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24" ht="12.95" customHeight="1" x14ac:dyDescent="0.2">
      <c r="A25" s="42" t="s">
        <v>30</v>
      </c>
      <c r="B25" s="42">
        <v>76131.56</v>
      </c>
      <c r="C25" s="42">
        <v>75922.039999999994</v>
      </c>
      <c r="D25" s="42">
        <v>0</v>
      </c>
      <c r="E25" s="42">
        <v>51528.79</v>
      </c>
      <c r="F25" s="42">
        <v>51528.79</v>
      </c>
      <c r="G25" s="42">
        <v>51528.79</v>
      </c>
      <c r="H25" s="42">
        <v>0</v>
      </c>
      <c r="I25" s="42">
        <v>0</v>
      </c>
      <c r="J25" s="42">
        <v>54747.87</v>
      </c>
      <c r="K25" s="42">
        <v>54747.87</v>
      </c>
      <c r="L25" s="42">
        <v>54747.87</v>
      </c>
      <c r="M25" s="42">
        <v>72502.420000000042</v>
      </c>
      <c r="N25" s="44">
        <v>543386</v>
      </c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1:24" ht="12.95" customHeight="1" x14ac:dyDescent="0.2">
      <c r="A26" s="42" t="s">
        <v>31</v>
      </c>
      <c r="B26" s="42">
        <v>498594.69</v>
      </c>
      <c r="C26" s="42">
        <v>506681</v>
      </c>
      <c r="D26" s="42">
        <v>0</v>
      </c>
      <c r="E26" s="42">
        <v>303706.12</v>
      </c>
      <c r="F26" s="42">
        <v>303706.12</v>
      </c>
      <c r="G26" s="42">
        <v>303706.12</v>
      </c>
      <c r="H26" s="42">
        <v>0</v>
      </c>
      <c r="I26" s="42">
        <v>0</v>
      </c>
      <c r="J26" s="42">
        <v>322679.11</v>
      </c>
      <c r="K26" s="42">
        <v>322679.11</v>
      </c>
      <c r="L26" s="42">
        <v>322679.11</v>
      </c>
      <c r="M26" s="42">
        <v>318237.62000000011</v>
      </c>
      <c r="N26" s="44">
        <v>3202669</v>
      </c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1:24" ht="12.95" customHeight="1" x14ac:dyDescent="0.2">
      <c r="A27" s="42" t="s">
        <v>32</v>
      </c>
      <c r="B27" s="42">
        <v>589052.5</v>
      </c>
      <c r="C27" s="42">
        <v>590166.94999999995</v>
      </c>
      <c r="D27" s="42">
        <v>0</v>
      </c>
      <c r="E27" s="42">
        <v>362347.57</v>
      </c>
      <c r="F27" s="42">
        <v>362347.57</v>
      </c>
      <c r="G27" s="42">
        <v>362347.57</v>
      </c>
      <c r="H27" s="42">
        <v>0</v>
      </c>
      <c r="I27" s="42">
        <v>0</v>
      </c>
      <c r="J27" s="42">
        <v>384983.97</v>
      </c>
      <c r="K27" s="42">
        <v>384983.97</v>
      </c>
      <c r="L27" s="42">
        <v>384983.97</v>
      </c>
      <c r="M27" s="42">
        <v>399845.93000000063</v>
      </c>
      <c r="N27" s="44">
        <v>3821060</v>
      </c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pans="1:24" ht="12.95" customHeight="1" x14ac:dyDescent="0.2">
      <c r="A28" s="42" t="s">
        <v>33</v>
      </c>
      <c r="B28" s="42">
        <v>785852.81</v>
      </c>
      <c r="C28" s="42">
        <v>780230.41</v>
      </c>
      <c r="D28" s="42">
        <v>0</v>
      </c>
      <c r="E28" s="42">
        <v>468119.25</v>
      </c>
      <c r="F28" s="42">
        <v>468119.25</v>
      </c>
      <c r="G28" s="42">
        <v>468119.25</v>
      </c>
      <c r="H28" s="42">
        <v>0</v>
      </c>
      <c r="I28" s="42">
        <v>0</v>
      </c>
      <c r="J28" s="42">
        <v>497363.37</v>
      </c>
      <c r="K28" s="42">
        <v>497363.37</v>
      </c>
      <c r="L28" s="42">
        <v>497363.37</v>
      </c>
      <c r="M28" s="42">
        <v>473921.91999999993</v>
      </c>
      <c r="N28" s="44">
        <v>4936453</v>
      </c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spans="1:24" ht="12.95" customHeight="1" x14ac:dyDescent="0.2">
      <c r="A29" s="42" t="s">
        <v>34</v>
      </c>
      <c r="B29" s="42">
        <v>7400762.8099999996</v>
      </c>
      <c r="C29" s="42">
        <v>7480533.2999999998</v>
      </c>
      <c r="D29" s="42">
        <v>0</v>
      </c>
      <c r="E29" s="42">
        <v>4616093.26</v>
      </c>
      <c r="F29" s="42">
        <v>4616093.26</v>
      </c>
      <c r="G29" s="42">
        <v>4616093.26</v>
      </c>
      <c r="H29" s="42">
        <v>0</v>
      </c>
      <c r="I29" s="42">
        <v>0</v>
      </c>
      <c r="J29" s="42">
        <v>4904467.6900000004</v>
      </c>
      <c r="K29" s="42">
        <v>4904467.6900000004</v>
      </c>
      <c r="L29" s="42">
        <v>4904467.6900000004</v>
      </c>
      <c r="M29" s="42">
        <v>5235061.040000014</v>
      </c>
      <c r="N29" s="44">
        <v>48678040</v>
      </c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1:24" ht="12.95" customHeight="1" x14ac:dyDescent="0.2">
      <c r="A30" s="42" t="s">
        <v>35</v>
      </c>
      <c r="B30" s="42">
        <v>1779235.78</v>
      </c>
      <c r="C30" s="42">
        <v>1787461.79</v>
      </c>
      <c r="D30" s="42">
        <v>0</v>
      </c>
      <c r="E30" s="42">
        <v>1100516.1100000001</v>
      </c>
      <c r="F30" s="42">
        <v>1100516.1100000001</v>
      </c>
      <c r="G30" s="42">
        <v>1100516.1100000001</v>
      </c>
      <c r="H30" s="42">
        <v>0</v>
      </c>
      <c r="I30" s="42">
        <v>0</v>
      </c>
      <c r="J30" s="42">
        <v>1169267.04</v>
      </c>
      <c r="K30" s="42">
        <v>1169267.04</v>
      </c>
      <c r="L30" s="42">
        <v>1169267.04</v>
      </c>
      <c r="M30" s="42">
        <v>1229213.9800000004</v>
      </c>
      <c r="N30" s="44">
        <v>11605261</v>
      </c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spans="1:24" ht="12.95" customHeight="1" x14ac:dyDescent="0.2">
      <c r="A31" s="42" t="s">
        <v>36</v>
      </c>
      <c r="B31" s="42">
        <v>35802.81</v>
      </c>
      <c r="C31" s="42">
        <v>35499.54</v>
      </c>
      <c r="D31" s="42">
        <v>0</v>
      </c>
      <c r="E31" s="42">
        <v>21858.1</v>
      </c>
      <c r="F31" s="42">
        <v>21858.1</v>
      </c>
      <c r="G31" s="42">
        <v>21858.1</v>
      </c>
      <c r="H31" s="42">
        <v>0</v>
      </c>
      <c r="I31" s="42">
        <v>0</v>
      </c>
      <c r="J31" s="42">
        <v>23223.61</v>
      </c>
      <c r="K31" s="42">
        <v>23223.61</v>
      </c>
      <c r="L31" s="42">
        <v>23223.61</v>
      </c>
      <c r="M31" s="42">
        <v>23952.520000000019</v>
      </c>
      <c r="N31" s="44">
        <v>230500</v>
      </c>
      <c r="O31" s="26"/>
      <c r="P31" s="26"/>
      <c r="Q31" s="26"/>
      <c r="R31" s="26"/>
      <c r="S31" s="26"/>
      <c r="T31" s="26"/>
      <c r="U31" s="26"/>
      <c r="V31" s="26"/>
      <c r="W31" s="26"/>
      <c r="X31" s="26"/>
    </row>
    <row r="32" spans="1:24" ht="12.95" customHeight="1" x14ac:dyDescent="0.2">
      <c r="A32" s="42" t="s">
        <v>37</v>
      </c>
      <c r="B32" s="42">
        <v>19840474.530000001</v>
      </c>
      <c r="C32" s="42">
        <v>19738408.149999999</v>
      </c>
      <c r="D32" s="42">
        <v>0</v>
      </c>
      <c r="E32" s="42">
        <v>12010492.029999999</v>
      </c>
      <c r="F32" s="42">
        <v>12010492.029999999</v>
      </c>
      <c r="G32" s="42">
        <v>12010492.029999999</v>
      </c>
      <c r="H32" s="42">
        <v>0</v>
      </c>
      <c r="I32" s="42">
        <v>0</v>
      </c>
      <c r="J32" s="42">
        <v>12760805.9</v>
      </c>
      <c r="K32" s="42">
        <v>12760805.9</v>
      </c>
      <c r="L32" s="42">
        <v>12760805.9</v>
      </c>
      <c r="M32" s="42">
        <v>12761339.529999986</v>
      </c>
      <c r="N32" s="44">
        <v>126654116</v>
      </c>
      <c r="O32" s="26"/>
      <c r="P32" s="26"/>
      <c r="Q32" s="26"/>
      <c r="R32" s="26"/>
      <c r="S32" s="26"/>
      <c r="T32" s="26"/>
      <c r="U32" s="26"/>
      <c r="V32" s="26"/>
      <c r="W32" s="26"/>
      <c r="X32" s="26"/>
    </row>
    <row r="33" spans="1:24" ht="12.95" customHeight="1" x14ac:dyDescent="0.2">
      <c r="A33" s="42" t="s">
        <v>38</v>
      </c>
      <c r="B33" s="42">
        <v>345836.09</v>
      </c>
      <c r="C33" s="42">
        <v>360156.45</v>
      </c>
      <c r="D33" s="42">
        <v>0</v>
      </c>
      <c r="E33" s="42">
        <v>214752.66</v>
      </c>
      <c r="F33" s="42">
        <v>214752.66</v>
      </c>
      <c r="G33" s="42">
        <v>214752.66</v>
      </c>
      <c r="H33" s="42">
        <v>0</v>
      </c>
      <c r="I33" s="42">
        <v>0</v>
      </c>
      <c r="J33" s="42">
        <v>228168.59</v>
      </c>
      <c r="K33" s="42">
        <v>228168.59</v>
      </c>
      <c r="L33" s="42">
        <v>228168.59</v>
      </c>
      <c r="M33" s="42">
        <v>229872.70999999973</v>
      </c>
      <c r="N33" s="44">
        <v>2264629</v>
      </c>
      <c r="O33" s="26"/>
      <c r="P33" s="26"/>
      <c r="Q33" s="26"/>
      <c r="R33" s="26"/>
      <c r="S33" s="26"/>
      <c r="T33" s="26"/>
      <c r="U33" s="26"/>
      <c r="V33" s="26"/>
      <c r="W33" s="26"/>
      <c r="X33" s="26"/>
    </row>
    <row r="34" spans="1:24" ht="12.95" customHeight="1" x14ac:dyDescent="0.2">
      <c r="A34" s="42" t="s">
        <v>39</v>
      </c>
      <c r="B34" s="42">
        <v>625329.38</v>
      </c>
      <c r="C34" s="42">
        <v>607047.73</v>
      </c>
      <c r="D34" s="42">
        <v>0</v>
      </c>
      <c r="E34" s="42">
        <v>376525.74</v>
      </c>
      <c r="F34" s="42">
        <v>376525.74</v>
      </c>
      <c r="G34" s="42">
        <v>376525.74</v>
      </c>
      <c r="H34" s="42">
        <v>0</v>
      </c>
      <c r="I34" s="42">
        <v>0</v>
      </c>
      <c r="J34" s="42">
        <v>400047.89</v>
      </c>
      <c r="K34" s="42">
        <v>400047.89</v>
      </c>
      <c r="L34" s="42">
        <v>400047.89</v>
      </c>
      <c r="M34" s="42">
        <v>408474.99999999953</v>
      </c>
      <c r="N34" s="44">
        <v>3970573</v>
      </c>
      <c r="O34" s="26"/>
      <c r="P34" s="26"/>
      <c r="Q34" s="26"/>
      <c r="R34" s="26"/>
      <c r="S34" s="26"/>
      <c r="T34" s="26"/>
      <c r="U34" s="26"/>
      <c r="V34" s="26"/>
      <c r="W34" s="26"/>
      <c r="X34" s="26"/>
    </row>
    <row r="35" spans="1:24" ht="12.95" customHeight="1" x14ac:dyDescent="0.2">
      <c r="A35" s="42" t="s">
        <v>40</v>
      </c>
      <c r="B35" s="42">
        <v>231265.78</v>
      </c>
      <c r="C35" s="42">
        <v>235505.03</v>
      </c>
      <c r="D35" s="42">
        <v>0</v>
      </c>
      <c r="E35" s="42">
        <v>150540.20000000001</v>
      </c>
      <c r="F35" s="42">
        <v>150540.20000000001</v>
      </c>
      <c r="G35" s="42">
        <v>150540.20000000001</v>
      </c>
      <c r="H35" s="42">
        <v>0</v>
      </c>
      <c r="I35" s="42">
        <v>0</v>
      </c>
      <c r="J35" s="42">
        <v>159944.68</v>
      </c>
      <c r="K35" s="42">
        <v>159944.68</v>
      </c>
      <c r="L35" s="42">
        <v>159944.68</v>
      </c>
      <c r="M35" s="42">
        <v>189264.55000000028</v>
      </c>
      <c r="N35" s="44">
        <v>1587490</v>
      </c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spans="1:24" ht="12.95" customHeight="1" x14ac:dyDescent="0.2">
      <c r="A36" s="42" t="s">
        <v>41</v>
      </c>
      <c r="B36" s="42">
        <v>133172.97</v>
      </c>
      <c r="C36" s="42">
        <v>136940.96</v>
      </c>
      <c r="D36" s="42">
        <v>0</v>
      </c>
      <c r="E36" s="42">
        <v>85540.47</v>
      </c>
      <c r="F36" s="42">
        <v>85540.47</v>
      </c>
      <c r="G36" s="42">
        <v>85540.47</v>
      </c>
      <c r="H36" s="42">
        <v>0</v>
      </c>
      <c r="I36" s="42">
        <v>0</v>
      </c>
      <c r="J36" s="42">
        <v>90884.31</v>
      </c>
      <c r="K36" s="42">
        <v>90884.31</v>
      </c>
      <c r="L36" s="42">
        <v>90884.31</v>
      </c>
      <c r="M36" s="42">
        <v>102660.72999999998</v>
      </c>
      <c r="N36" s="44">
        <v>902049</v>
      </c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spans="1:24" ht="12.95" customHeight="1" x14ac:dyDescent="0.2">
      <c r="A37" s="42" t="s">
        <v>42</v>
      </c>
      <c r="B37" s="42">
        <v>1651433.28</v>
      </c>
      <c r="C37" s="42">
        <v>1638858.33</v>
      </c>
      <c r="D37" s="42">
        <v>0</v>
      </c>
      <c r="E37" s="42">
        <v>997658.05</v>
      </c>
      <c r="F37" s="42">
        <v>997658.05</v>
      </c>
      <c r="G37" s="42">
        <v>997658.05</v>
      </c>
      <c r="H37" s="42">
        <v>0</v>
      </c>
      <c r="I37" s="42">
        <v>0</v>
      </c>
      <c r="J37" s="42">
        <v>1059983.28</v>
      </c>
      <c r="K37" s="42">
        <v>1059983.28</v>
      </c>
      <c r="L37" s="42">
        <v>1059983.28</v>
      </c>
      <c r="M37" s="42">
        <v>1057377.4000000004</v>
      </c>
      <c r="N37" s="44">
        <v>10520593</v>
      </c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1:24" ht="12.95" customHeight="1" x14ac:dyDescent="0.2">
      <c r="A38" s="42" t="s">
        <v>43</v>
      </c>
      <c r="B38" s="42">
        <v>248549.38</v>
      </c>
      <c r="C38" s="42">
        <v>242440.81</v>
      </c>
      <c r="D38" s="42">
        <v>0</v>
      </c>
      <c r="E38" s="42">
        <v>150410.57</v>
      </c>
      <c r="F38" s="42">
        <v>150410.57</v>
      </c>
      <c r="G38" s="42">
        <v>150410.57</v>
      </c>
      <c r="H38" s="42">
        <v>0</v>
      </c>
      <c r="I38" s="42">
        <v>0</v>
      </c>
      <c r="J38" s="42">
        <v>159806.95000000001</v>
      </c>
      <c r="K38" s="42">
        <v>159806.95000000001</v>
      </c>
      <c r="L38" s="42">
        <v>159806.95000000001</v>
      </c>
      <c r="M38" s="42">
        <v>164480.25</v>
      </c>
      <c r="N38" s="44">
        <v>1586123</v>
      </c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spans="1:24" ht="12.95" customHeight="1" x14ac:dyDescent="0.2">
      <c r="A39" s="42" t="s">
        <v>44</v>
      </c>
      <c r="B39" s="42">
        <v>581816.88</v>
      </c>
      <c r="C39" s="42">
        <v>547942.1</v>
      </c>
      <c r="D39" s="42">
        <v>0</v>
      </c>
      <c r="E39" s="42">
        <v>328119.2</v>
      </c>
      <c r="F39" s="42">
        <v>328119.2</v>
      </c>
      <c r="G39" s="42">
        <v>328119.2</v>
      </c>
      <c r="H39" s="42">
        <v>0</v>
      </c>
      <c r="I39" s="42">
        <v>0</v>
      </c>
      <c r="J39" s="42">
        <v>348617.31</v>
      </c>
      <c r="K39" s="42">
        <v>348617.31</v>
      </c>
      <c r="L39" s="42">
        <v>348617.31</v>
      </c>
      <c r="M39" s="42">
        <v>300143.48999999976</v>
      </c>
      <c r="N39" s="44">
        <v>3460112</v>
      </c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spans="1:24" ht="12.95" customHeight="1" x14ac:dyDescent="0.2">
      <c r="A40" s="42" t="s">
        <v>45</v>
      </c>
      <c r="B40" s="42">
        <v>1588681.56</v>
      </c>
      <c r="C40" s="42">
        <v>1609130.21</v>
      </c>
      <c r="D40" s="42">
        <v>0</v>
      </c>
      <c r="E40" s="42">
        <v>950975.22</v>
      </c>
      <c r="F40" s="42">
        <v>950975.22</v>
      </c>
      <c r="G40" s="42">
        <v>950975.22</v>
      </c>
      <c r="H40" s="42">
        <v>0</v>
      </c>
      <c r="I40" s="42">
        <v>0</v>
      </c>
      <c r="J40" s="42">
        <v>1010384.1</v>
      </c>
      <c r="K40" s="42">
        <v>1010384.1</v>
      </c>
      <c r="L40" s="42">
        <v>1010384.1</v>
      </c>
      <c r="M40" s="42">
        <v>946419.27000000142</v>
      </c>
      <c r="N40" s="44">
        <v>10028309</v>
      </c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1:24" ht="12.95" customHeight="1" x14ac:dyDescent="0.2">
      <c r="A41" s="42" t="s">
        <v>46</v>
      </c>
      <c r="B41" s="42">
        <v>65513.91</v>
      </c>
      <c r="C41" s="42">
        <v>64269.54</v>
      </c>
      <c r="D41" s="42">
        <v>0</v>
      </c>
      <c r="E41" s="42">
        <v>39179.58</v>
      </c>
      <c r="F41" s="42">
        <v>39179.58</v>
      </c>
      <c r="G41" s="42">
        <v>39179.58</v>
      </c>
      <c r="H41" s="42">
        <v>0</v>
      </c>
      <c r="I41" s="42">
        <v>0</v>
      </c>
      <c r="J41" s="42">
        <v>41627.19</v>
      </c>
      <c r="K41" s="42">
        <v>41627.19</v>
      </c>
      <c r="L41" s="42">
        <v>41627.19</v>
      </c>
      <c r="M41" s="42">
        <v>40956.239999999932</v>
      </c>
      <c r="N41" s="44">
        <v>413160</v>
      </c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spans="1:24" ht="12.95" customHeight="1" x14ac:dyDescent="0.2">
      <c r="A42" s="42" t="s">
        <v>47</v>
      </c>
      <c r="B42" s="42">
        <v>41182.339999999997</v>
      </c>
      <c r="C42" s="42">
        <v>38214.69</v>
      </c>
      <c r="D42" s="42">
        <v>0</v>
      </c>
      <c r="E42" s="42">
        <v>25428.51</v>
      </c>
      <c r="F42" s="42">
        <v>25428.51</v>
      </c>
      <c r="G42" s="42">
        <v>25428.51</v>
      </c>
      <c r="H42" s="42">
        <v>0</v>
      </c>
      <c r="I42" s="42">
        <v>0</v>
      </c>
      <c r="J42" s="42">
        <v>27017.07</v>
      </c>
      <c r="K42" s="42">
        <v>27017.07</v>
      </c>
      <c r="L42" s="42">
        <v>27017.07</v>
      </c>
      <c r="M42" s="42">
        <v>31417.229999999981</v>
      </c>
      <c r="N42" s="44">
        <v>268151</v>
      </c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1:24" ht="12.95" customHeight="1" x14ac:dyDescent="0.2">
      <c r="A43" s="42" t="s">
        <v>48</v>
      </c>
      <c r="B43" s="42">
        <v>612258.43999999994</v>
      </c>
      <c r="C43" s="42">
        <v>585129.14</v>
      </c>
      <c r="D43" s="42">
        <v>0</v>
      </c>
      <c r="E43" s="42">
        <v>337836.91</v>
      </c>
      <c r="F43" s="42">
        <v>337836.91</v>
      </c>
      <c r="G43" s="42">
        <v>337836.91</v>
      </c>
      <c r="H43" s="42">
        <v>0</v>
      </c>
      <c r="I43" s="42">
        <v>0</v>
      </c>
      <c r="J43" s="42">
        <v>358942.1</v>
      </c>
      <c r="K43" s="42">
        <v>358942.1</v>
      </c>
      <c r="L43" s="42">
        <v>358942.1</v>
      </c>
      <c r="M43" s="42">
        <v>274863.38999999966</v>
      </c>
      <c r="N43" s="44">
        <v>3562588</v>
      </c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spans="1:24" ht="12.95" customHeight="1" x14ac:dyDescent="0.2">
      <c r="A44" s="42" t="s">
        <v>49</v>
      </c>
      <c r="B44" s="42">
        <v>161958.75</v>
      </c>
      <c r="C44" s="42">
        <v>158330.49</v>
      </c>
      <c r="D44" s="42">
        <v>0</v>
      </c>
      <c r="E44" s="42">
        <v>95392.83</v>
      </c>
      <c r="F44" s="42">
        <v>95392.83</v>
      </c>
      <c r="G44" s="42">
        <v>95392.83</v>
      </c>
      <c r="H44" s="42">
        <v>0</v>
      </c>
      <c r="I44" s="42">
        <v>0</v>
      </c>
      <c r="J44" s="42">
        <v>101352.17</v>
      </c>
      <c r="K44" s="42">
        <v>101352.17</v>
      </c>
      <c r="L44" s="42">
        <v>101352.17</v>
      </c>
      <c r="M44" s="42">
        <v>95420.759999999893</v>
      </c>
      <c r="N44" s="44">
        <v>1005945</v>
      </c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spans="1:24" ht="12.95" customHeight="1" x14ac:dyDescent="0.2">
      <c r="A45" s="42" t="s">
        <v>50</v>
      </c>
      <c r="B45" s="42">
        <v>3916937.34</v>
      </c>
      <c r="C45" s="42">
        <v>3888574.09</v>
      </c>
      <c r="D45" s="42">
        <v>0</v>
      </c>
      <c r="E45" s="42">
        <v>2376997.5099999998</v>
      </c>
      <c r="F45" s="42">
        <v>2376997.5099999998</v>
      </c>
      <c r="G45" s="42">
        <v>2376997.5099999998</v>
      </c>
      <c r="H45" s="42">
        <v>0</v>
      </c>
      <c r="I45" s="42">
        <v>0</v>
      </c>
      <c r="J45" s="42">
        <v>2525492.19</v>
      </c>
      <c r="K45" s="42">
        <v>2525492.19</v>
      </c>
      <c r="L45" s="42">
        <v>2525492.19</v>
      </c>
      <c r="M45" s="42">
        <v>2553146.4699999988</v>
      </c>
      <c r="N45" s="44">
        <v>25066127</v>
      </c>
      <c r="O45" s="26"/>
      <c r="P45" s="26"/>
      <c r="Q45" s="26"/>
      <c r="R45" s="26"/>
      <c r="S45" s="26"/>
      <c r="T45" s="26"/>
      <c r="U45" s="26"/>
      <c r="V45" s="26"/>
      <c r="W45" s="26"/>
      <c r="X45" s="26"/>
    </row>
    <row r="46" spans="1:24" ht="12.95" customHeight="1" x14ac:dyDescent="0.2">
      <c r="A46" s="42" t="s">
        <v>51</v>
      </c>
      <c r="B46" s="42">
        <v>2563356.09</v>
      </c>
      <c r="C46" s="42">
        <v>2618337.21</v>
      </c>
      <c r="D46" s="42">
        <v>0</v>
      </c>
      <c r="E46" s="42">
        <v>1678768.13</v>
      </c>
      <c r="F46" s="42">
        <v>1678768.13</v>
      </c>
      <c r="G46" s="42">
        <v>1678768.13</v>
      </c>
      <c r="H46" s="42">
        <v>0</v>
      </c>
      <c r="I46" s="42">
        <v>0</v>
      </c>
      <c r="J46" s="42">
        <v>1783643.35</v>
      </c>
      <c r="K46" s="42">
        <v>1783643.35</v>
      </c>
      <c r="L46" s="42">
        <v>1783643.35</v>
      </c>
      <c r="M46" s="42">
        <v>2134168.2600000035</v>
      </c>
      <c r="N46" s="44">
        <v>17703096</v>
      </c>
      <c r="O46" s="26"/>
      <c r="P46" s="26"/>
      <c r="Q46" s="26"/>
      <c r="R46" s="26"/>
      <c r="S46" s="26"/>
      <c r="T46" s="26"/>
      <c r="U46" s="26"/>
      <c r="V46" s="26"/>
      <c r="W46" s="26"/>
      <c r="X46" s="26"/>
    </row>
    <row r="47" spans="1:24" ht="12.95" customHeight="1" x14ac:dyDescent="0.2">
      <c r="A47" s="42" t="s">
        <v>52</v>
      </c>
      <c r="B47" s="42">
        <v>425270.78</v>
      </c>
      <c r="C47" s="42">
        <v>451551.62</v>
      </c>
      <c r="D47" s="42">
        <v>0</v>
      </c>
      <c r="E47" s="42">
        <v>261361.06</v>
      </c>
      <c r="F47" s="42">
        <v>261361.06</v>
      </c>
      <c r="G47" s="42">
        <v>261361.06</v>
      </c>
      <c r="H47" s="42">
        <v>0</v>
      </c>
      <c r="I47" s="42">
        <v>0</v>
      </c>
      <c r="J47" s="42">
        <v>277688.68</v>
      </c>
      <c r="K47" s="42">
        <v>277688.68</v>
      </c>
      <c r="L47" s="42">
        <v>277688.68</v>
      </c>
      <c r="M47" s="42">
        <v>262156.37999999989</v>
      </c>
      <c r="N47" s="44">
        <v>2756128</v>
      </c>
      <c r="O47" s="26"/>
      <c r="P47" s="26"/>
      <c r="Q47" s="26"/>
      <c r="R47" s="26"/>
      <c r="S47" s="26"/>
      <c r="T47" s="26"/>
      <c r="U47" s="26"/>
      <c r="V47" s="26"/>
      <c r="W47" s="26"/>
      <c r="X47" s="26"/>
    </row>
    <row r="48" spans="1:24" ht="12.95" customHeight="1" x14ac:dyDescent="0.2">
      <c r="A48" s="42" t="s">
        <v>53</v>
      </c>
      <c r="B48" s="42">
        <v>215839.22</v>
      </c>
      <c r="C48" s="42">
        <v>219832.84</v>
      </c>
      <c r="D48" s="42">
        <v>0</v>
      </c>
      <c r="E48" s="42">
        <v>135860.47</v>
      </c>
      <c r="F48" s="42">
        <v>135860.47</v>
      </c>
      <c r="G48" s="42">
        <v>135860.47</v>
      </c>
      <c r="H48" s="42">
        <v>0</v>
      </c>
      <c r="I48" s="42">
        <v>0</v>
      </c>
      <c r="J48" s="42">
        <v>144347.88</v>
      </c>
      <c r="K48" s="42">
        <v>144347.88</v>
      </c>
      <c r="L48" s="42">
        <v>144347.88</v>
      </c>
      <c r="M48" s="42">
        <v>156390.89000000013</v>
      </c>
      <c r="N48" s="44">
        <v>1432688</v>
      </c>
      <c r="O48" s="26"/>
      <c r="P48" s="26"/>
      <c r="Q48" s="26"/>
      <c r="R48" s="26"/>
      <c r="S48" s="26"/>
      <c r="T48" s="26"/>
      <c r="U48" s="26"/>
      <c r="V48" s="26"/>
      <c r="W48" s="26"/>
      <c r="X48" s="26"/>
    </row>
    <row r="49" spans="1:24" ht="12.95" customHeight="1" x14ac:dyDescent="0.2">
      <c r="A49" s="42" t="s">
        <v>54</v>
      </c>
      <c r="B49" s="42">
        <v>1371757.19</v>
      </c>
      <c r="C49" s="42">
        <v>1380751.43</v>
      </c>
      <c r="D49" s="42">
        <v>0</v>
      </c>
      <c r="E49" s="42">
        <v>857868.34</v>
      </c>
      <c r="F49" s="42">
        <v>857868.34</v>
      </c>
      <c r="G49" s="42">
        <v>857868.34</v>
      </c>
      <c r="H49" s="42">
        <v>0</v>
      </c>
      <c r="I49" s="42">
        <v>0</v>
      </c>
      <c r="J49" s="42">
        <v>911460.69</v>
      </c>
      <c r="K49" s="42">
        <v>911460.69</v>
      </c>
      <c r="L49" s="42">
        <v>911460.69</v>
      </c>
      <c r="M49" s="42">
        <v>985974.29000000097</v>
      </c>
      <c r="N49" s="44">
        <v>9046470</v>
      </c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spans="1:24" ht="12.95" customHeight="1" x14ac:dyDescent="0.2">
      <c r="A50" s="42" t="s">
        <v>55</v>
      </c>
      <c r="B50" s="42">
        <v>3928315.31</v>
      </c>
      <c r="C50" s="42">
        <v>3971547.07</v>
      </c>
      <c r="D50" s="42">
        <v>0</v>
      </c>
      <c r="E50" s="42">
        <v>2427907.35</v>
      </c>
      <c r="F50" s="42">
        <v>2427907.35</v>
      </c>
      <c r="G50" s="42">
        <v>2427907.35</v>
      </c>
      <c r="H50" s="42">
        <v>0</v>
      </c>
      <c r="I50" s="42">
        <v>0</v>
      </c>
      <c r="J50" s="42">
        <v>2579582.4500000002</v>
      </c>
      <c r="K50" s="42">
        <v>2579582.4500000002</v>
      </c>
      <c r="L50" s="42">
        <v>2579582.4500000002</v>
      </c>
      <c r="M50" s="42">
        <v>2680654.2200000025</v>
      </c>
      <c r="N50" s="44">
        <v>25602986</v>
      </c>
      <c r="O50" s="26"/>
      <c r="P50" s="26"/>
      <c r="Q50" s="26"/>
      <c r="R50" s="26"/>
      <c r="S50" s="26"/>
      <c r="T50" s="26"/>
      <c r="U50" s="26"/>
      <c r="V50" s="26"/>
      <c r="W50" s="26"/>
      <c r="X50" s="26"/>
    </row>
    <row r="51" spans="1:24" ht="12.95" customHeight="1" x14ac:dyDescent="0.2">
      <c r="A51" s="42" t="s">
        <v>56</v>
      </c>
      <c r="B51" s="42">
        <v>63212.34</v>
      </c>
      <c r="C51" s="42">
        <v>62837.82</v>
      </c>
      <c r="D51" s="42">
        <v>0</v>
      </c>
      <c r="E51" s="42">
        <v>37461.660000000003</v>
      </c>
      <c r="F51" s="42">
        <v>37461.660000000003</v>
      </c>
      <c r="G51" s="42">
        <v>37461.660000000003</v>
      </c>
      <c r="H51" s="42">
        <v>0</v>
      </c>
      <c r="I51" s="42">
        <v>0</v>
      </c>
      <c r="J51" s="42">
        <v>39801.94</v>
      </c>
      <c r="K51" s="42">
        <v>39801.94</v>
      </c>
      <c r="L51" s="42">
        <v>39801.94</v>
      </c>
      <c r="M51" s="42">
        <v>37203.039999999979</v>
      </c>
      <c r="N51" s="44">
        <v>395044</v>
      </c>
      <c r="O51" s="26"/>
      <c r="P51" s="26"/>
      <c r="Q51" s="26"/>
      <c r="R51" s="26"/>
      <c r="S51" s="26"/>
      <c r="T51" s="26"/>
      <c r="U51" s="26"/>
      <c r="V51" s="26"/>
      <c r="W51" s="26"/>
      <c r="X51" s="26"/>
    </row>
    <row r="52" spans="1:24" ht="12.95" customHeight="1" x14ac:dyDescent="0.2">
      <c r="A52" s="42" t="s">
        <v>57</v>
      </c>
      <c r="B52" s="42">
        <v>119214.84</v>
      </c>
      <c r="C52" s="42">
        <v>116936.11</v>
      </c>
      <c r="D52" s="42">
        <v>0</v>
      </c>
      <c r="E52" s="42">
        <v>71626.39</v>
      </c>
      <c r="F52" s="42">
        <v>71626.39</v>
      </c>
      <c r="G52" s="42">
        <v>71626.39</v>
      </c>
      <c r="H52" s="42">
        <v>0</v>
      </c>
      <c r="I52" s="42">
        <v>0</v>
      </c>
      <c r="J52" s="42">
        <v>76101</v>
      </c>
      <c r="K52" s="42">
        <v>76101</v>
      </c>
      <c r="L52" s="42">
        <v>76101</v>
      </c>
      <c r="M52" s="42">
        <v>75987.879999999888</v>
      </c>
      <c r="N52" s="44">
        <v>755321</v>
      </c>
      <c r="O52" s="26"/>
      <c r="P52" s="26"/>
      <c r="Q52" s="26"/>
      <c r="R52" s="26"/>
      <c r="S52" s="26"/>
      <c r="T52" s="26"/>
      <c r="U52" s="26"/>
      <c r="V52" s="26"/>
      <c r="W52" s="26"/>
      <c r="X52" s="26"/>
    </row>
    <row r="53" spans="1:24" ht="12.95" customHeight="1" x14ac:dyDescent="0.2">
      <c r="A53" s="42" t="s">
        <v>58</v>
      </c>
      <c r="B53" s="42">
        <v>941341.41</v>
      </c>
      <c r="C53" s="42">
        <v>942939.5</v>
      </c>
      <c r="D53" s="42">
        <v>0</v>
      </c>
      <c r="E53" s="42">
        <v>570456.12</v>
      </c>
      <c r="F53" s="42">
        <v>570456.12</v>
      </c>
      <c r="G53" s="42">
        <v>570456.12</v>
      </c>
      <c r="H53" s="42">
        <v>0</v>
      </c>
      <c r="I53" s="42">
        <v>0</v>
      </c>
      <c r="J53" s="42">
        <v>606093.39</v>
      </c>
      <c r="K53" s="42">
        <v>606093.39</v>
      </c>
      <c r="L53" s="42">
        <v>606093.39</v>
      </c>
      <c r="M53" s="42">
        <v>601695.56000000052</v>
      </c>
      <c r="N53" s="44">
        <v>6015625</v>
      </c>
      <c r="O53" s="26"/>
      <c r="P53" s="26"/>
      <c r="Q53" s="26"/>
      <c r="R53" s="26"/>
      <c r="S53" s="26"/>
      <c r="T53" s="26"/>
      <c r="U53" s="26"/>
      <c r="V53" s="26"/>
      <c r="W53" s="26"/>
      <c r="X53" s="26"/>
    </row>
    <row r="54" spans="1:24" ht="12.95" customHeight="1" x14ac:dyDescent="0.2">
      <c r="A54" s="42" t="s">
        <v>59</v>
      </c>
      <c r="B54" s="42">
        <v>552734.38</v>
      </c>
      <c r="C54" s="42">
        <v>594324.92000000004</v>
      </c>
      <c r="D54" s="42">
        <v>0</v>
      </c>
      <c r="E54" s="42">
        <v>385977.17</v>
      </c>
      <c r="F54" s="42">
        <v>385977.17</v>
      </c>
      <c r="G54" s="42">
        <v>385977.17</v>
      </c>
      <c r="H54" s="42">
        <v>0</v>
      </c>
      <c r="I54" s="42">
        <v>0</v>
      </c>
      <c r="J54" s="42">
        <v>410089.75</v>
      </c>
      <c r="K54" s="42">
        <v>410089.75</v>
      </c>
      <c r="L54" s="42">
        <v>410089.75</v>
      </c>
      <c r="M54" s="42">
        <v>534980.93999999994</v>
      </c>
      <c r="N54" s="44">
        <v>4070241</v>
      </c>
      <c r="O54" s="26"/>
      <c r="P54" s="26"/>
      <c r="Q54" s="26"/>
      <c r="R54" s="26"/>
      <c r="S54" s="26"/>
      <c r="T54" s="26"/>
      <c r="U54" s="26"/>
      <c r="V54" s="26"/>
      <c r="W54" s="26"/>
      <c r="X54" s="26"/>
    </row>
    <row r="55" spans="1:24" ht="12.95" customHeight="1" x14ac:dyDescent="0.2">
      <c r="A55" s="42" t="s">
        <v>60</v>
      </c>
      <c r="B55" s="42">
        <v>71792.19</v>
      </c>
      <c r="C55" s="42">
        <v>61451.41</v>
      </c>
      <c r="D55" s="42">
        <v>0</v>
      </c>
      <c r="E55" s="42">
        <v>37476.639999999999</v>
      </c>
      <c r="F55" s="42">
        <v>37476.639999999999</v>
      </c>
      <c r="G55" s="42">
        <v>37476.639999999999</v>
      </c>
      <c r="H55" s="42">
        <v>0</v>
      </c>
      <c r="I55" s="42">
        <v>0</v>
      </c>
      <c r="J55" s="42">
        <v>39817.86</v>
      </c>
      <c r="K55" s="42">
        <v>39817.86</v>
      </c>
      <c r="L55" s="42">
        <v>39817.86</v>
      </c>
      <c r="M55" s="42">
        <v>30074.900000000023</v>
      </c>
      <c r="N55" s="44">
        <v>395202</v>
      </c>
      <c r="O55" s="26"/>
      <c r="P55" s="26"/>
      <c r="Q55" s="26"/>
      <c r="R55" s="26"/>
      <c r="S55" s="26"/>
      <c r="T55" s="26"/>
      <c r="U55" s="26"/>
      <c r="V55" s="26"/>
      <c r="W55" s="26"/>
      <c r="X55" s="26"/>
    </row>
    <row r="56" spans="1:24" ht="12.95" customHeight="1" x14ac:dyDescent="0.2">
      <c r="A56" s="42" t="s">
        <v>61</v>
      </c>
      <c r="B56" s="42">
        <v>75224.53</v>
      </c>
      <c r="C56" s="42">
        <v>77321.73</v>
      </c>
      <c r="D56" s="42">
        <v>0</v>
      </c>
      <c r="E56" s="42">
        <v>46321.63</v>
      </c>
      <c r="F56" s="42">
        <v>46321.63</v>
      </c>
      <c r="G56" s="42">
        <v>46321.63</v>
      </c>
      <c r="H56" s="42">
        <v>0</v>
      </c>
      <c r="I56" s="42">
        <v>0</v>
      </c>
      <c r="J56" s="42">
        <v>49215.41</v>
      </c>
      <c r="K56" s="42">
        <v>49215.41</v>
      </c>
      <c r="L56" s="42">
        <v>49215.41</v>
      </c>
      <c r="M56" s="42">
        <v>49317.619999999879</v>
      </c>
      <c r="N56" s="44">
        <v>488475</v>
      </c>
      <c r="O56" s="26"/>
      <c r="P56" s="26"/>
      <c r="Q56" s="26"/>
      <c r="R56" s="26"/>
      <c r="S56" s="26"/>
      <c r="T56" s="26"/>
      <c r="U56" s="26"/>
      <c r="V56" s="26"/>
      <c r="W56" s="26"/>
      <c r="X56" s="26"/>
    </row>
    <row r="57" spans="1:24" s="31" customFormat="1" ht="12.95" customHeight="1" x14ac:dyDescent="0.2">
      <c r="A57" s="42" t="s">
        <v>62</v>
      </c>
      <c r="B57" s="42">
        <v>0</v>
      </c>
      <c r="C57" s="42">
        <v>608.75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3">
        <v>608.75</v>
      </c>
    </row>
    <row r="58" spans="1:24" ht="12.95" customHeight="1" x14ac:dyDescent="0.2">
      <c r="A58" s="42" t="s">
        <v>63</v>
      </c>
      <c r="B58" s="42">
        <v>622219.38</v>
      </c>
      <c r="C58" s="42">
        <v>625481.02</v>
      </c>
      <c r="D58" s="42">
        <v>0</v>
      </c>
      <c r="E58" s="42">
        <v>387170.69</v>
      </c>
      <c r="F58" s="42">
        <v>387170.69</v>
      </c>
      <c r="G58" s="42">
        <v>387170.69</v>
      </c>
      <c r="H58" s="42">
        <v>0</v>
      </c>
      <c r="I58" s="42">
        <v>0</v>
      </c>
      <c r="J58" s="42">
        <v>411357.83</v>
      </c>
      <c r="K58" s="42">
        <v>411357.83</v>
      </c>
      <c r="L58" s="42">
        <v>411357.83</v>
      </c>
      <c r="M58" s="42">
        <v>439541.04000000004</v>
      </c>
      <c r="N58" s="44">
        <v>4082827</v>
      </c>
      <c r="O58" s="26"/>
      <c r="P58" s="26"/>
      <c r="Q58" s="26"/>
      <c r="R58" s="26"/>
      <c r="S58" s="26"/>
      <c r="T58" s="26"/>
      <c r="U58" s="26"/>
      <c r="V58" s="26"/>
      <c r="W58" s="26"/>
      <c r="X58" s="26"/>
    </row>
    <row r="59" spans="1:24" ht="12.95" customHeight="1" x14ac:dyDescent="0.2">
      <c r="A59" s="42" t="s">
        <v>64</v>
      </c>
      <c r="B59" s="42">
        <v>882284.06</v>
      </c>
      <c r="C59" s="42">
        <v>848926.05</v>
      </c>
      <c r="D59" s="42">
        <v>0</v>
      </c>
      <c r="E59" s="42">
        <v>522378.92</v>
      </c>
      <c r="F59" s="42">
        <v>522378.92</v>
      </c>
      <c r="G59" s="42">
        <v>522378.92</v>
      </c>
      <c r="H59" s="42">
        <v>0</v>
      </c>
      <c r="I59" s="42">
        <v>0</v>
      </c>
      <c r="J59" s="42">
        <v>555012.74</v>
      </c>
      <c r="K59" s="42">
        <v>555012.74</v>
      </c>
      <c r="L59" s="42">
        <v>555012.74</v>
      </c>
      <c r="M59" s="42">
        <v>545251.90999999922</v>
      </c>
      <c r="N59" s="44">
        <v>5508637</v>
      </c>
      <c r="O59" s="26"/>
      <c r="P59" s="26"/>
      <c r="Q59" s="26"/>
      <c r="R59" s="26"/>
      <c r="S59" s="26"/>
      <c r="T59" s="26"/>
      <c r="U59" s="26"/>
      <c r="V59" s="26"/>
      <c r="W59" s="26"/>
      <c r="X59" s="26"/>
    </row>
    <row r="60" spans="1:24" ht="12.95" customHeight="1" x14ac:dyDescent="0.2">
      <c r="A60" s="42" t="s">
        <v>65</v>
      </c>
      <c r="B60" s="42">
        <v>1197235.94</v>
      </c>
      <c r="C60" s="42">
        <v>1161405.93</v>
      </c>
      <c r="D60" s="42">
        <v>0</v>
      </c>
      <c r="E60" s="42">
        <v>714719.59</v>
      </c>
      <c r="F60" s="42">
        <v>714719.59</v>
      </c>
      <c r="G60" s="42">
        <v>714719.59</v>
      </c>
      <c r="H60" s="42">
        <v>0</v>
      </c>
      <c r="I60" s="42">
        <v>0</v>
      </c>
      <c r="J60" s="42">
        <v>759369.22</v>
      </c>
      <c r="K60" s="42">
        <v>759369.22</v>
      </c>
      <c r="L60" s="42">
        <v>759369.22</v>
      </c>
      <c r="M60" s="42">
        <v>756016.70000000112</v>
      </c>
      <c r="N60" s="44">
        <v>7536925</v>
      </c>
      <c r="O60" s="26"/>
      <c r="P60" s="26"/>
      <c r="Q60" s="26"/>
      <c r="R60" s="26"/>
      <c r="S60" s="26"/>
      <c r="T60" s="26"/>
      <c r="U60" s="26"/>
      <c r="V60" s="26"/>
      <c r="W60" s="26"/>
      <c r="X60" s="26"/>
    </row>
    <row r="61" spans="1:24" ht="12.95" customHeight="1" x14ac:dyDescent="0.2">
      <c r="A61" s="42" t="s">
        <v>66</v>
      </c>
      <c r="B61" s="42">
        <v>14818088.75</v>
      </c>
      <c r="C61" s="42">
        <v>14711690.01</v>
      </c>
      <c r="D61" s="42">
        <v>0</v>
      </c>
      <c r="E61" s="42">
        <v>8426094.3900000006</v>
      </c>
      <c r="F61" s="42">
        <v>8426094.3900000006</v>
      </c>
      <c r="G61" s="42">
        <v>8426094.3900000006</v>
      </c>
      <c r="H61" s="42">
        <v>0</v>
      </c>
      <c r="I61" s="42">
        <v>0</v>
      </c>
      <c r="J61" s="42">
        <v>8952485.4299999997</v>
      </c>
      <c r="K61" s="42">
        <v>8952485.4299999997</v>
      </c>
      <c r="L61" s="42">
        <v>8952485.4299999997</v>
      </c>
      <c r="M61" s="42">
        <v>7190086.7800000012</v>
      </c>
      <c r="N61" s="44">
        <v>88855605</v>
      </c>
      <c r="O61" s="26"/>
      <c r="P61" s="26"/>
      <c r="Q61" s="26"/>
      <c r="R61" s="26"/>
      <c r="S61" s="26"/>
      <c r="T61" s="26"/>
      <c r="U61" s="26"/>
      <c r="V61" s="26"/>
      <c r="W61" s="26"/>
      <c r="X61" s="26"/>
    </row>
    <row r="62" spans="1:24" ht="12.95" customHeight="1" x14ac:dyDescent="0.2">
      <c r="A62" s="42" t="s">
        <v>67</v>
      </c>
      <c r="B62" s="42">
        <v>2493016.88</v>
      </c>
      <c r="C62" s="42">
        <v>2489007.8199999998</v>
      </c>
      <c r="D62" s="42">
        <v>0</v>
      </c>
      <c r="E62" s="42">
        <v>1443023.63</v>
      </c>
      <c r="F62" s="42">
        <v>1443023.63</v>
      </c>
      <c r="G62" s="42">
        <v>1443023.63</v>
      </c>
      <c r="H62" s="42">
        <v>0</v>
      </c>
      <c r="I62" s="42">
        <v>0</v>
      </c>
      <c r="J62" s="42">
        <v>1533171.53</v>
      </c>
      <c r="K62" s="42">
        <v>1533171.53</v>
      </c>
      <c r="L62" s="42">
        <v>1533171.53</v>
      </c>
      <c r="M62" s="42">
        <v>1306491.8200000022</v>
      </c>
      <c r="N62" s="44">
        <v>15217102</v>
      </c>
      <c r="O62" s="26"/>
      <c r="P62" s="26"/>
      <c r="Q62" s="26"/>
      <c r="R62" s="26"/>
      <c r="S62" s="26"/>
      <c r="T62" s="26"/>
      <c r="U62" s="26"/>
      <c r="V62" s="26"/>
      <c r="W62" s="26"/>
      <c r="X62" s="26"/>
    </row>
    <row r="63" spans="1:24" ht="12.95" customHeight="1" x14ac:dyDescent="0.2">
      <c r="A63" s="42" t="s">
        <v>68</v>
      </c>
      <c r="B63" s="42">
        <v>1094084.3799999999</v>
      </c>
      <c r="C63" s="42">
        <v>1087884.67</v>
      </c>
      <c r="D63" s="42">
        <v>0</v>
      </c>
      <c r="E63" s="42">
        <v>662659.28</v>
      </c>
      <c r="F63" s="42">
        <v>662659.28</v>
      </c>
      <c r="G63" s="42">
        <v>662659.28</v>
      </c>
      <c r="H63" s="42">
        <v>0</v>
      </c>
      <c r="I63" s="42">
        <v>0</v>
      </c>
      <c r="J63" s="42">
        <v>704056.62</v>
      </c>
      <c r="K63" s="42">
        <v>704056.62</v>
      </c>
      <c r="L63" s="42">
        <v>704056.62</v>
      </c>
      <c r="M63" s="42">
        <v>705817.24999999907</v>
      </c>
      <c r="N63" s="44">
        <v>6987934</v>
      </c>
      <c r="O63" s="26"/>
      <c r="P63" s="26"/>
      <c r="Q63" s="26"/>
      <c r="R63" s="26"/>
      <c r="S63" s="26"/>
      <c r="T63" s="26"/>
      <c r="U63" s="26"/>
      <c r="V63" s="26"/>
      <c r="W63" s="26"/>
      <c r="X63" s="26"/>
    </row>
    <row r="64" spans="1:24" ht="12.95" customHeight="1" x14ac:dyDescent="0.2">
      <c r="A64" s="42" t="s">
        <v>69</v>
      </c>
      <c r="B64" s="42">
        <v>2264138.2799999998</v>
      </c>
      <c r="C64" s="42">
        <v>2311160.2999999998</v>
      </c>
      <c r="D64" s="42">
        <v>0</v>
      </c>
      <c r="E64" s="42">
        <v>1400881.78</v>
      </c>
      <c r="F64" s="42">
        <v>1400881.78</v>
      </c>
      <c r="G64" s="42">
        <v>1400881.78</v>
      </c>
      <c r="H64" s="42">
        <v>0</v>
      </c>
      <c r="I64" s="42">
        <v>0</v>
      </c>
      <c r="J64" s="42">
        <v>1488397.02</v>
      </c>
      <c r="K64" s="42">
        <v>1488397.02</v>
      </c>
      <c r="L64" s="42">
        <v>1488397.02</v>
      </c>
      <c r="M64" s="42">
        <v>1529569.0200000014</v>
      </c>
      <c r="N64" s="44">
        <v>14772704</v>
      </c>
      <c r="O64" s="26"/>
      <c r="P64" s="26"/>
      <c r="Q64" s="26"/>
      <c r="R64" s="26"/>
      <c r="S64" s="26"/>
      <c r="T64" s="26"/>
      <c r="U64" s="26"/>
      <c r="V64" s="26"/>
      <c r="W64" s="26"/>
      <c r="X64" s="26"/>
    </row>
    <row r="65" spans="1:24" ht="12.95" customHeight="1" x14ac:dyDescent="0.2">
      <c r="A65" s="42" t="s">
        <v>70</v>
      </c>
      <c r="B65" s="42">
        <v>11194810.630000001</v>
      </c>
      <c r="C65" s="42">
        <v>11184314.09</v>
      </c>
      <c r="D65" s="42">
        <v>0</v>
      </c>
      <c r="E65" s="42">
        <v>6668813</v>
      </c>
      <c r="F65" s="42">
        <v>6668813</v>
      </c>
      <c r="G65" s="42">
        <v>6668813</v>
      </c>
      <c r="H65" s="42">
        <v>0</v>
      </c>
      <c r="I65" s="42">
        <v>0</v>
      </c>
      <c r="J65" s="42">
        <v>7085423.9800000004</v>
      </c>
      <c r="K65" s="42">
        <v>7085423.9800000004</v>
      </c>
      <c r="L65" s="42">
        <v>7085423.9800000004</v>
      </c>
      <c r="M65" s="42">
        <v>6682728.3399999887</v>
      </c>
      <c r="N65" s="44">
        <v>70324564</v>
      </c>
      <c r="O65" s="26"/>
      <c r="P65" s="26"/>
      <c r="Q65" s="26"/>
      <c r="R65" s="26"/>
      <c r="S65" s="26"/>
      <c r="T65" s="26"/>
      <c r="U65" s="26"/>
      <c r="V65" s="26"/>
      <c r="W65" s="26"/>
      <c r="X65" s="26"/>
    </row>
    <row r="66" spans="1:24" ht="12.95" customHeight="1" x14ac:dyDescent="0.2">
      <c r="A66" s="42" t="s">
        <v>71</v>
      </c>
      <c r="B66" s="42">
        <v>505363.44</v>
      </c>
      <c r="C66" s="42">
        <v>518232.41</v>
      </c>
      <c r="D66" s="42">
        <v>0</v>
      </c>
      <c r="E66" s="42">
        <v>325871.65999999997</v>
      </c>
      <c r="F66" s="42">
        <v>325871.65999999997</v>
      </c>
      <c r="G66" s="42">
        <v>325871.65999999997</v>
      </c>
      <c r="H66" s="42">
        <v>0</v>
      </c>
      <c r="I66" s="42">
        <v>0</v>
      </c>
      <c r="J66" s="42">
        <v>346229.36</v>
      </c>
      <c r="K66" s="42">
        <v>346229.36</v>
      </c>
      <c r="L66" s="42">
        <v>346229.36</v>
      </c>
      <c r="M66" s="42">
        <v>396512.09000000032</v>
      </c>
      <c r="N66" s="44">
        <v>3436411</v>
      </c>
      <c r="O66" s="26"/>
      <c r="P66" s="26"/>
      <c r="Q66" s="26"/>
      <c r="R66" s="26"/>
      <c r="S66" s="26"/>
      <c r="T66" s="26"/>
      <c r="U66" s="26"/>
      <c r="V66" s="26"/>
      <c r="W66" s="26"/>
      <c r="X66" s="26"/>
    </row>
    <row r="67" spans="1:24" ht="12.95" customHeight="1" x14ac:dyDescent="0.2">
      <c r="A67" s="42" t="s">
        <v>72</v>
      </c>
      <c r="B67" s="42">
        <v>3191075.94</v>
      </c>
      <c r="C67" s="42">
        <v>3221477.91</v>
      </c>
      <c r="D67" s="42">
        <v>0</v>
      </c>
      <c r="E67" s="42">
        <v>1992755.53</v>
      </c>
      <c r="F67" s="42">
        <v>1992755.53</v>
      </c>
      <c r="G67" s="42">
        <v>1992755.53</v>
      </c>
      <c r="H67" s="42">
        <v>0</v>
      </c>
      <c r="I67" s="42">
        <v>0</v>
      </c>
      <c r="J67" s="42">
        <v>2117246.02</v>
      </c>
      <c r="K67" s="42">
        <v>2117246.02</v>
      </c>
      <c r="L67" s="42">
        <v>2117246.02</v>
      </c>
      <c r="M67" s="42">
        <v>2271625.5000000037</v>
      </c>
      <c r="N67" s="44">
        <v>21014184</v>
      </c>
      <c r="O67" s="26"/>
      <c r="P67" s="26"/>
      <c r="Q67" s="26"/>
      <c r="R67" s="26"/>
      <c r="S67" s="26"/>
      <c r="T67" s="26"/>
      <c r="U67" s="26"/>
      <c r="V67" s="26"/>
      <c r="W67" s="26"/>
      <c r="X67" s="26"/>
    </row>
    <row r="68" spans="1:24" ht="12.95" customHeight="1" x14ac:dyDescent="0.2">
      <c r="A68" s="42" t="s">
        <v>73</v>
      </c>
      <c r="B68" s="42">
        <v>7042873.4400000004</v>
      </c>
      <c r="C68" s="42">
        <v>6929530.5700000003</v>
      </c>
      <c r="D68" s="42">
        <v>0</v>
      </c>
      <c r="E68" s="42">
        <v>4193081.45</v>
      </c>
      <c r="F68" s="42">
        <v>4193081.45</v>
      </c>
      <c r="G68" s="42">
        <v>4193081.45</v>
      </c>
      <c r="H68" s="42">
        <v>0</v>
      </c>
      <c r="I68" s="42">
        <v>0</v>
      </c>
      <c r="J68" s="42">
        <v>4455029.6900000004</v>
      </c>
      <c r="K68" s="42">
        <v>4455029.6900000004</v>
      </c>
      <c r="L68" s="42">
        <v>4455029.6900000004</v>
      </c>
      <c r="M68" s="42">
        <v>4300520.57</v>
      </c>
      <c r="N68" s="44">
        <v>44217258</v>
      </c>
      <c r="O68" s="26"/>
      <c r="P68" s="26"/>
      <c r="Q68" s="26"/>
      <c r="R68" s="26"/>
      <c r="S68" s="26"/>
      <c r="T68" s="26"/>
      <c r="U68" s="26"/>
      <c r="V68" s="26"/>
      <c r="W68" s="26"/>
      <c r="X68" s="26"/>
    </row>
    <row r="69" spans="1:24" ht="12.95" customHeight="1" x14ac:dyDescent="0.2">
      <c r="A69" s="42" t="s">
        <v>74</v>
      </c>
      <c r="B69" s="42">
        <v>384519.38</v>
      </c>
      <c r="C69" s="42">
        <v>406256.46</v>
      </c>
      <c r="D69" s="42">
        <v>0</v>
      </c>
      <c r="E69" s="42">
        <v>247365.04</v>
      </c>
      <c r="F69" s="42">
        <v>247365.04</v>
      </c>
      <c r="G69" s="42">
        <v>247365.04</v>
      </c>
      <c r="H69" s="42">
        <v>0</v>
      </c>
      <c r="I69" s="42">
        <v>0</v>
      </c>
      <c r="J69" s="42">
        <v>262818.32</v>
      </c>
      <c r="K69" s="42">
        <v>262818.32</v>
      </c>
      <c r="L69" s="42">
        <v>262818.32</v>
      </c>
      <c r="M69" s="42">
        <v>287210.07999999961</v>
      </c>
      <c r="N69" s="44">
        <v>2608536</v>
      </c>
      <c r="O69" s="26"/>
      <c r="P69" s="26"/>
      <c r="Q69" s="26"/>
      <c r="R69" s="26"/>
      <c r="S69" s="26"/>
      <c r="T69" s="26"/>
      <c r="U69" s="26"/>
      <c r="V69" s="26"/>
      <c r="W69" s="26"/>
      <c r="X69" s="26"/>
    </row>
    <row r="70" spans="1:24" ht="12.95" customHeight="1" x14ac:dyDescent="0.2">
      <c r="A70" s="42" t="s">
        <v>75</v>
      </c>
      <c r="B70" s="42">
        <v>21988.75</v>
      </c>
      <c r="C70" s="42">
        <v>19707.82</v>
      </c>
      <c r="D70" s="42">
        <v>0</v>
      </c>
      <c r="E70" s="42">
        <v>11373.32</v>
      </c>
      <c r="F70" s="42">
        <v>11373.32</v>
      </c>
      <c r="G70" s="42">
        <v>11373.32</v>
      </c>
      <c r="H70" s="42">
        <v>0</v>
      </c>
      <c r="I70" s="42">
        <v>0</v>
      </c>
      <c r="J70" s="42">
        <v>12083.83</v>
      </c>
      <c r="K70" s="42">
        <v>12083.83</v>
      </c>
      <c r="L70" s="42">
        <v>12083.83</v>
      </c>
      <c r="M70" s="42">
        <v>7866.9799999999959</v>
      </c>
      <c r="N70" s="44">
        <v>119935</v>
      </c>
      <c r="O70" s="26"/>
      <c r="P70" s="26"/>
      <c r="Q70" s="26"/>
      <c r="R70" s="26"/>
      <c r="S70" s="26"/>
      <c r="T70" s="26"/>
      <c r="U70" s="26"/>
      <c r="V70" s="26"/>
      <c r="W70" s="26"/>
      <c r="X70" s="26"/>
    </row>
    <row r="71" spans="1:24" ht="12.95" customHeight="1" x14ac:dyDescent="0.2">
      <c r="A71" s="42" t="s">
        <v>76</v>
      </c>
      <c r="B71" s="42">
        <v>2950616.09</v>
      </c>
      <c r="C71" s="42">
        <v>2962765.22</v>
      </c>
      <c r="D71" s="42">
        <v>0</v>
      </c>
      <c r="E71" s="42">
        <v>1838685.03</v>
      </c>
      <c r="F71" s="42">
        <v>1838685.03</v>
      </c>
      <c r="G71" s="42">
        <v>1838685.03</v>
      </c>
      <c r="H71" s="42">
        <v>0</v>
      </c>
      <c r="I71" s="42">
        <v>0</v>
      </c>
      <c r="J71" s="42">
        <v>1953550.5</v>
      </c>
      <c r="K71" s="42">
        <v>1953550.5</v>
      </c>
      <c r="L71" s="42">
        <v>1953550.5</v>
      </c>
      <c r="M71" s="42">
        <v>2099378.1000000015</v>
      </c>
      <c r="N71" s="44">
        <v>19389466</v>
      </c>
      <c r="O71" s="26"/>
      <c r="P71" s="26"/>
      <c r="Q71" s="26"/>
      <c r="R71" s="26"/>
      <c r="S71" s="26"/>
      <c r="T71" s="26"/>
      <c r="U71" s="26"/>
      <c r="V71" s="26"/>
      <c r="W71" s="26"/>
      <c r="X71" s="26"/>
    </row>
    <row r="72" spans="1:24" ht="12.95" customHeight="1" x14ac:dyDescent="0.2">
      <c r="A72" s="42" t="s">
        <v>77</v>
      </c>
      <c r="B72" s="42">
        <v>573141.09</v>
      </c>
      <c r="C72" s="42">
        <v>576530.54</v>
      </c>
      <c r="D72" s="42">
        <v>0</v>
      </c>
      <c r="E72" s="42">
        <v>360082</v>
      </c>
      <c r="F72" s="42">
        <v>360082</v>
      </c>
      <c r="G72" s="42">
        <v>360082</v>
      </c>
      <c r="H72" s="42">
        <v>0</v>
      </c>
      <c r="I72" s="42">
        <v>0</v>
      </c>
      <c r="J72" s="42">
        <v>382576.88</v>
      </c>
      <c r="K72" s="42">
        <v>382576.88</v>
      </c>
      <c r="L72" s="42">
        <v>382576.88</v>
      </c>
      <c r="M72" s="42">
        <v>419520.73000000045</v>
      </c>
      <c r="N72" s="44">
        <v>3797169</v>
      </c>
      <c r="O72" s="26"/>
      <c r="P72" s="26"/>
      <c r="Q72" s="26"/>
      <c r="R72" s="26"/>
      <c r="S72" s="26"/>
      <c r="T72" s="26"/>
      <c r="U72" s="26"/>
      <c r="V72" s="26"/>
      <c r="W72" s="26"/>
      <c r="X72" s="26"/>
    </row>
    <row r="73" spans="1:24" ht="12.95" customHeight="1" x14ac:dyDescent="0.2">
      <c r="A73" s="42" t="s">
        <v>78</v>
      </c>
      <c r="B73" s="42">
        <v>4623540</v>
      </c>
      <c r="C73" s="42">
        <v>4680627.01</v>
      </c>
      <c r="D73" s="42">
        <v>0</v>
      </c>
      <c r="E73" s="42">
        <v>2838891.42</v>
      </c>
      <c r="F73" s="42">
        <v>2838891.42</v>
      </c>
      <c r="G73" s="42">
        <v>2838891.42</v>
      </c>
      <c r="H73" s="42">
        <v>0</v>
      </c>
      <c r="I73" s="42">
        <v>0</v>
      </c>
      <c r="J73" s="42">
        <v>3016241.32</v>
      </c>
      <c r="K73" s="42">
        <v>3016241.32</v>
      </c>
      <c r="L73" s="42">
        <v>3016241.32</v>
      </c>
      <c r="M73" s="42">
        <v>3067366.7699999996</v>
      </c>
      <c r="N73" s="44">
        <v>29936932</v>
      </c>
      <c r="O73" s="26"/>
      <c r="P73" s="26"/>
      <c r="Q73" s="26"/>
      <c r="R73" s="26"/>
      <c r="S73" s="26"/>
      <c r="T73" s="26"/>
      <c r="U73" s="26"/>
      <c r="V73" s="26"/>
      <c r="W73" s="26"/>
      <c r="X73" s="26"/>
    </row>
    <row r="74" spans="1:24" ht="12.95" customHeight="1" x14ac:dyDescent="0.2">
      <c r="A74" s="42" t="s">
        <v>79</v>
      </c>
      <c r="B74" s="42">
        <v>171246.41</v>
      </c>
      <c r="C74" s="42">
        <v>157491.9</v>
      </c>
      <c r="D74" s="42">
        <v>0</v>
      </c>
      <c r="E74" s="42">
        <v>94165.55</v>
      </c>
      <c r="F74" s="42">
        <v>94165.55</v>
      </c>
      <c r="G74" s="42">
        <v>94165.55</v>
      </c>
      <c r="H74" s="42">
        <v>0</v>
      </c>
      <c r="I74" s="42">
        <v>0</v>
      </c>
      <c r="J74" s="42">
        <v>100048.22</v>
      </c>
      <c r="K74" s="42">
        <v>100048.22</v>
      </c>
      <c r="L74" s="42">
        <v>100048.22</v>
      </c>
      <c r="M74" s="42">
        <v>81623.380000000121</v>
      </c>
      <c r="N74" s="44">
        <v>993003</v>
      </c>
      <c r="O74" s="26"/>
      <c r="P74" s="26"/>
      <c r="Q74" s="26"/>
      <c r="R74" s="26"/>
      <c r="S74" s="26"/>
      <c r="T74" s="26"/>
      <c r="U74" s="26"/>
      <c r="V74" s="26"/>
      <c r="W74" s="26"/>
      <c r="X74" s="26"/>
    </row>
    <row r="75" spans="1:24" ht="12.95" customHeight="1" x14ac:dyDescent="0.2">
      <c r="A75" s="42" t="s">
        <v>80</v>
      </c>
      <c r="B75" s="42">
        <v>938834.53</v>
      </c>
      <c r="C75" s="42">
        <v>905823.08</v>
      </c>
      <c r="D75" s="42">
        <v>0</v>
      </c>
      <c r="E75" s="42">
        <v>545992.5</v>
      </c>
      <c r="F75" s="42">
        <v>545992.5</v>
      </c>
      <c r="G75" s="42">
        <v>545992.5</v>
      </c>
      <c r="H75" s="42">
        <v>0</v>
      </c>
      <c r="I75" s="42">
        <v>0</v>
      </c>
      <c r="J75" s="42">
        <v>580101.49</v>
      </c>
      <c r="K75" s="42">
        <v>580101.49</v>
      </c>
      <c r="L75" s="42">
        <v>580101.49</v>
      </c>
      <c r="M75" s="42">
        <v>534709.41999999993</v>
      </c>
      <c r="N75" s="44">
        <v>5757649</v>
      </c>
      <c r="O75" s="26"/>
      <c r="P75" s="26"/>
      <c r="Q75" s="26"/>
      <c r="R75" s="26"/>
      <c r="S75" s="26"/>
      <c r="T75" s="26"/>
      <c r="U75" s="26"/>
      <c r="V75" s="26"/>
      <c r="W75" s="26"/>
      <c r="X75" s="26"/>
    </row>
    <row r="76" spans="1:24" ht="12.95" customHeight="1" x14ac:dyDescent="0.2">
      <c r="A76" s="42" t="s">
        <v>81</v>
      </c>
      <c r="B76" s="42">
        <v>1080311.4099999999</v>
      </c>
      <c r="C76" s="42">
        <v>1097340.3</v>
      </c>
      <c r="D76" s="42">
        <v>0</v>
      </c>
      <c r="E76" s="42">
        <v>699745.79</v>
      </c>
      <c r="F76" s="42">
        <v>699745.79</v>
      </c>
      <c r="G76" s="42">
        <v>699745.79</v>
      </c>
      <c r="H76" s="42">
        <v>0</v>
      </c>
      <c r="I76" s="42">
        <v>0</v>
      </c>
      <c r="J76" s="42">
        <v>743459.99</v>
      </c>
      <c r="K76" s="42">
        <v>743459.99</v>
      </c>
      <c r="L76" s="42">
        <v>743459.99</v>
      </c>
      <c r="M76" s="42">
        <v>871752.94999999925</v>
      </c>
      <c r="N76" s="44">
        <v>7379022</v>
      </c>
      <c r="O76" s="26"/>
      <c r="P76" s="26"/>
      <c r="Q76" s="26"/>
      <c r="R76" s="26"/>
      <c r="S76" s="26"/>
      <c r="T76" s="26"/>
      <c r="U76" s="26"/>
      <c r="V76" s="26"/>
      <c r="W76" s="26"/>
      <c r="X76" s="26"/>
    </row>
    <row r="77" spans="1:24" ht="12.95" customHeight="1" x14ac:dyDescent="0.2">
      <c r="A77" s="42" t="s">
        <v>82</v>
      </c>
      <c r="B77" s="42">
        <v>22584987.34</v>
      </c>
      <c r="C77" s="42">
        <v>22846100.579999998</v>
      </c>
      <c r="D77" s="42">
        <v>0</v>
      </c>
      <c r="E77" s="42">
        <v>13795803.09</v>
      </c>
      <c r="F77" s="42">
        <v>13795803.09</v>
      </c>
      <c r="G77" s="42">
        <v>13795803.09</v>
      </c>
      <c r="H77" s="42">
        <v>0</v>
      </c>
      <c r="I77" s="42">
        <v>0</v>
      </c>
      <c r="J77" s="42">
        <v>14657648.07</v>
      </c>
      <c r="K77" s="42">
        <v>14657648.07</v>
      </c>
      <c r="L77" s="42">
        <v>14657648.07</v>
      </c>
      <c r="M77" s="42">
        <v>14689296.599999994</v>
      </c>
      <c r="N77" s="44">
        <v>145480738</v>
      </c>
      <c r="O77" s="26"/>
      <c r="P77" s="26"/>
      <c r="Q77" s="26"/>
      <c r="R77" s="26"/>
      <c r="S77" s="26"/>
      <c r="T77" s="26"/>
      <c r="U77" s="26"/>
      <c r="V77" s="26"/>
      <c r="W77" s="26"/>
      <c r="X77" s="26"/>
    </row>
    <row r="78" spans="1:24" ht="12.95" customHeight="1" x14ac:dyDescent="0.2">
      <c r="A78" s="42" t="s">
        <v>83</v>
      </c>
      <c r="B78" s="42">
        <v>1341.88</v>
      </c>
      <c r="C78" s="42">
        <v>1341.88</v>
      </c>
      <c r="D78" s="42">
        <v>0</v>
      </c>
      <c r="E78" s="42">
        <v>814.39</v>
      </c>
      <c r="F78" s="42">
        <v>814.39</v>
      </c>
      <c r="G78" s="42">
        <v>814.39</v>
      </c>
      <c r="H78" s="42">
        <v>0</v>
      </c>
      <c r="I78" s="42">
        <v>0</v>
      </c>
      <c r="J78" s="42">
        <v>865.27</v>
      </c>
      <c r="K78" s="42">
        <v>865.27</v>
      </c>
      <c r="L78" s="42">
        <v>865.27</v>
      </c>
      <c r="M78" s="42">
        <v>865.2599999999984</v>
      </c>
      <c r="N78" s="44">
        <v>8588</v>
      </c>
      <c r="O78" s="26"/>
      <c r="P78" s="26"/>
      <c r="Q78" s="26"/>
      <c r="R78" s="26"/>
      <c r="S78" s="26"/>
      <c r="T78" s="26"/>
      <c r="U78" s="26"/>
      <c r="V78" s="26"/>
      <c r="W78" s="26"/>
      <c r="X78" s="26"/>
    </row>
    <row r="79" spans="1:24" ht="12.95" customHeight="1" x14ac:dyDescent="0.2">
      <c r="A79" s="42" t="s">
        <v>84</v>
      </c>
      <c r="B79" s="42">
        <v>500452.34</v>
      </c>
      <c r="C79" s="42">
        <v>500918.35</v>
      </c>
      <c r="D79" s="42">
        <v>0</v>
      </c>
      <c r="E79" s="42">
        <v>305795.49</v>
      </c>
      <c r="F79" s="42">
        <v>305795.49</v>
      </c>
      <c r="G79" s="42">
        <v>305795.49</v>
      </c>
      <c r="H79" s="42">
        <v>0</v>
      </c>
      <c r="I79" s="42">
        <v>0</v>
      </c>
      <c r="J79" s="42">
        <v>324899.01</v>
      </c>
      <c r="K79" s="42">
        <v>324899.01</v>
      </c>
      <c r="L79" s="42">
        <v>324899.01</v>
      </c>
      <c r="M79" s="42">
        <v>331247.81000000052</v>
      </c>
      <c r="N79" s="44">
        <v>3224702</v>
      </c>
      <c r="O79" s="26"/>
      <c r="P79" s="26"/>
      <c r="Q79" s="26"/>
      <c r="R79" s="26"/>
      <c r="S79" s="26"/>
      <c r="T79" s="26"/>
      <c r="U79" s="26"/>
      <c r="V79" s="26"/>
      <c r="W79" s="26"/>
      <c r="X79" s="26"/>
    </row>
    <row r="80" spans="1:24" ht="12.95" customHeight="1" x14ac:dyDescent="0.2">
      <c r="A80" s="42" t="s">
        <v>85</v>
      </c>
      <c r="B80" s="42">
        <v>182990.78</v>
      </c>
      <c r="C80" s="42">
        <v>187789.71</v>
      </c>
      <c r="D80" s="42">
        <v>0</v>
      </c>
      <c r="E80" s="42">
        <v>110899.28</v>
      </c>
      <c r="F80" s="42">
        <v>110899.28</v>
      </c>
      <c r="G80" s="42">
        <v>110899.28</v>
      </c>
      <c r="H80" s="42">
        <v>0</v>
      </c>
      <c r="I80" s="42">
        <v>0</v>
      </c>
      <c r="J80" s="42">
        <v>117827.33</v>
      </c>
      <c r="K80" s="42">
        <v>117827.33</v>
      </c>
      <c r="L80" s="42">
        <v>117827.33</v>
      </c>
      <c r="M80" s="42">
        <v>112504.67999999993</v>
      </c>
      <c r="N80" s="44">
        <v>1169465</v>
      </c>
      <c r="O80" s="26"/>
      <c r="P80" s="26"/>
      <c r="Q80" s="26"/>
      <c r="R80" s="26"/>
      <c r="S80" s="26"/>
      <c r="T80" s="26"/>
      <c r="U80" s="26"/>
      <c r="V80" s="26"/>
      <c r="W80" s="26"/>
      <c r="X80" s="26"/>
    </row>
    <row r="81" spans="1:24" ht="12.95" customHeight="1" x14ac:dyDescent="0.2">
      <c r="A81" s="42" t="s">
        <v>86</v>
      </c>
      <c r="B81" s="42">
        <v>2872593.28</v>
      </c>
      <c r="C81" s="42">
        <v>2857606.15</v>
      </c>
      <c r="D81" s="42">
        <v>0</v>
      </c>
      <c r="E81" s="42">
        <v>1746177.56</v>
      </c>
      <c r="F81" s="42">
        <v>1746177.56</v>
      </c>
      <c r="G81" s="42">
        <v>1746177.56</v>
      </c>
      <c r="H81" s="42">
        <v>0</v>
      </c>
      <c r="I81" s="42">
        <v>0</v>
      </c>
      <c r="J81" s="42">
        <v>1855263.96</v>
      </c>
      <c r="K81" s="42">
        <v>1855263.96</v>
      </c>
      <c r="L81" s="42">
        <v>1855263.96</v>
      </c>
      <c r="M81" s="42">
        <v>1879424.0099999979</v>
      </c>
      <c r="N81" s="44">
        <v>18413948</v>
      </c>
      <c r="O81" s="26"/>
      <c r="P81" s="26"/>
      <c r="Q81" s="26"/>
      <c r="R81" s="26"/>
      <c r="S81" s="26"/>
      <c r="T81" s="26"/>
      <c r="U81" s="26"/>
      <c r="V81" s="26"/>
      <c r="W81" s="26"/>
      <c r="X81" s="26"/>
    </row>
    <row r="82" spans="1:24" ht="12.95" customHeight="1" x14ac:dyDescent="0.2">
      <c r="A82" s="42" t="s">
        <v>87</v>
      </c>
      <c r="B82" s="42">
        <v>3118626.72</v>
      </c>
      <c r="C82" s="42">
        <v>3091613.05</v>
      </c>
      <c r="D82" s="42">
        <v>0</v>
      </c>
      <c r="E82" s="42">
        <v>1855604.43</v>
      </c>
      <c r="F82" s="42">
        <v>1855604.43</v>
      </c>
      <c r="G82" s="42">
        <v>1855604.43</v>
      </c>
      <c r="H82" s="42">
        <v>0</v>
      </c>
      <c r="I82" s="42">
        <v>0</v>
      </c>
      <c r="J82" s="42">
        <v>1971526.89</v>
      </c>
      <c r="K82" s="42">
        <v>1971526.89</v>
      </c>
      <c r="L82" s="42">
        <v>1971526.89</v>
      </c>
      <c r="M82" s="42">
        <v>1876252.2699999996</v>
      </c>
      <c r="N82" s="44">
        <v>19567886</v>
      </c>
      <c r="O82" s="26"/>
      <c r="P82" s="26"/>
      <c r="Q82" s="26"/>
      <c r="R82" s="26"/>
      <c r="S82" s="26"/>
      <c r="T82" s="26"/>
      <c r="U82" s="26"/>
      <c r="V82" s="26"/>
      <c r="W82" s="26"/>
      <c r="X82" s="26"/>
    </row>
    <row r="83" spans="1:24" ht="12.95" customHeight="1" x14ac:dyDescent="0.2">
      <c r="A83" s="42" t="s">
        <v>88</v>
      </c>
      <c r="B83" s="42">
        <v>306572.5</v>
      </c>
      <c r="C83" s="42">
        <v>304319.73</v>
      </c>
      <c r="D83" s="42">
        <v>0</v>
      </c>
      <c r="E83" s="42">
        <v>181811.13</v>
      </c>
      <c r="F83" s="42">
        <v>181811.13</v>
      </c>
      <c r="G83" s="42">
        <v>181811.13</v>
      </c>
      <c r="H83" s="42">
        <v>0</v>
      </c>
      <c r="I83" s="42">
        <v>0</v>
      </c>
      <c r="J83" s="42">
        <v>193169.15</v>
      </c>
      <c r="K83" s="42">
        <v>193169.15</v>
      </c>
      <c r="L83" s="42">
        <v>193169.15</v>
      </c>
      <c r="M83" s="42">
        <v>181417.93000000017</v>
      </c>
      <c r="N83" s="44">
        <v>1917251</v>
      </c>
      <c r="O83" s="26"/>
      <c r="P83" s="26"/>
      <c r="Q83" s="26"/>
      <c r="R83" s="26"/>
      <c r="S83" s="26"/>
      <c r="T83" s="26"/>
      <c r="U83" s="26"/>
      <c r="V83" s="26"/>
      <c r="W83" s="26"/>
      <c r="X83" s="26"/>
    </row>
    <row r="84" spans="1:24" ht="12.95" customHeight="1" x14ac:dyDescent="0.2">
      <c r="A84" s="42" t="s">
        <v>89</v>
      </c>
      <c r="B84" s="42">
        <v>2832924.38</v>
      </c>
      <c r="C84" s="42">
        <v>2818224.89</v>
      </c>
      <c r="D84" s="42">
        <v>0</v>
      </c>
      <c r="E84" s="42">
        <v>1683549.6</v>
      </c>
      <c r="F84" s="42">
        <v>1683549.6</v>
      </c>
      <c r="G84" s="42">
        <v>1683549.6</v>
      </c>
      <c r="H84" s="42">
        <v>0</v>
      </c>
      <c r="I84" s="42">
        <v>0</v>
      </c>
      <c r="J84" s="42">
        <v>1788723.53</v>
      </c>
      <c r="K84" s="42">
        <v>1788723.53</v>
      </c>
      <c r="L84" s="42">
        <v>1788723.53</v>
      </c>
      <c r="M84" s="42">
        <v>1685549.3400000036</v>
      </c>
      <c r="N84" s="44">
        <v>17753518</v>
      </c>
      <c r="O84" s="26"/>
      <c r="P84" s="26"/>
      <c r="Q84" s="26"/>
      <c r="R84" s="26"/>
      <c r="S84" s="26"/>
      <c r="T84" s="26"/>
      <c r="U84" s="26"/>
      <c r="V84" s="26"/>
      <c r="W84" s="26"/>
      <c r="X84" s="26"/>
    </row>
    <row r="85" spans="1:24" ht="12.95" customHeight="1" x14ac:dyDescent="0.2">
      <c r="A85" s="42" t="s">
        <v>90</v>
      </c>
      <c r="B85" s="42">
        <v>10936512.029999999</v>
      </c>
      <c r="C85" s="42">
        <v>10979651.09</v>
      </c>
      <c r="D85" s="42">
        <v>0</v>
      </c>
      <c r="E85" s="42">
        <v>6757915.6299999999</v>
      </c>
      <c r="F85" s="42">
        <v>6757915.6299999999</v>
      </c>
      <c r="G85" s="42">
        <v>6757915.6299999999</v>
      </c>
      <c r="H85" s="42">
        <v>0</v>
      </c>
      <c r="I85" s="42">
        <v>0</v>
      </c>
      <c r="J85" s="42">
        <v>7180092.9900000002</v>
      </c>
      <c r="K85" s="42">
        <v>7180092.9900000002</v>
      </c>
      <c r="L85" s="42">
        <v>7180092.9900000002</v>
      </c>
      <c r="M85" s="42">
        <v>7533988.0199999958</v>
      </c>
      <c r="N85" s="44">
        <v>71264177</v>
      </c>
      <c r="O85" s="26"/>
      <c r="P85" s="26"/>
      <c r="Q85" s="26"/>
      <c r="R85" s="26"/>
      <c r="S85" s="26"/>
      <c r="T85" s="26"/>
      <c r="U85" s="26"/>
      <c r="V85" s="26"/>
      <c r="W85" s="26"/>
      <c r="X85" s="26"/>
    </row>
    <row r="86" spans="1:24" ht="12.95" customHeight="1" x14ac:dyDescent="0.2">
      <c r="A86" s="42" t="s">
        <v>91</v>
      </c>
      <c r="B86" s="42">
        <v>1060314.53</v>
      </c>
      <c r="C86" s="42">
        <v>1036243.57</v>
      </c>
      <c r="D86" s="42">
        <v>0</v>
      </c>
      <c r="E86" s="42">
        <v>628892.82999999996</v>
      </c>
      <c r="F86" s="42">
        <v>628892.82999999996</v>
      </c>
      <c r="G86" s="42">
        <v>628892.82999999996</v>
      </c>
      <c r="H86" s="42">
        <v>0</v>
      </c>
      <c r="I86" s="42">
        <v>0</v>
      </c>
      <c r="J86" s="42">
        <v>668180.73</v>
      </c>
      <c r="K86" s="42">
        <v>668180.73</v>
      </c>
      <c r="L86" s="42">
        <v>668180.73</v>
      </c>
      <c r="M86" s="42">
        <v>644078.21999999881</v>
      </c>
      <c r="N86" s="44">
        <v>6631857</v>
      </c>
      <c r="O86" s="26"/>
      <c r="P86" s="26"/>
      <c r="Q86" s="26"/>
      <c r="R86" s="26"/>
      <c r="S86" s="26"/>
      <c r="T86" s="26"/>
      <c r="U86" s="26"/>
      <c r="V86" s="26"/>
      <c r="W86" s="26"/>
      <c r="X86" s="26"/>
    </row>
    <row r="87" spans="1:24" ht="12.95" customHeight="1" x14ac:dyDescent="0.2">
      <c r="A87" s="42" t="s">
        <v>92</v>
      </c>
      <c r="B87" s="42">
        <v>712565.31</v>
      </c>
      <c r="C87" s="42">
        <v>701392.12</v>
      </c>
      <c r="D87" s="42">
        <v>0</v>
      </c>
      <c r="E87" s="42">
        <v>422900.95</v>
      </c>
      <c r="F87" s="42">
        <v>422900.95</v>
      </c>
      <c r="G87" s="42">
        <v>422900.95</v>
      </c>
      <c r="H87" s="42">
        <v>0</v>
      </c>
      <c r="I87" s="42">
        <v>0</v>
      </c>
      <c r="J87" s="42">
        <v>449320.22</v>
      </c>
      <c r="K87" s="42">
        <v>449320.22</v>
      </c>
      <c r="L87" s="42">
        <v>449320.22</v>
      </c>
      <c r="M87" s="42">
        <v>428992.06000000052</v>
      </c>
      <c r="N87" s="44">
        <v>4459613</v>
      </c>
      <c r="O87" s="26"/>
      <c r="P87" s="26"/>
      <c r="Q87" s="26"/>
      <c r="R87" s="26"/>
      <c r="S87" s="26"/>
      <c r="T87" s="26"/>
      <c r="U87" s="26"/>
      <c r="V87" s="26"/>
      <c r="W87" s="26"/>
      <c r="X87" s="26"/>
    </row>
    <row r="88" spans="1:24" ht="12.95" customHeight="1" x14ac:dyDescent="0.2">
      <c r="A88" s="42" t="s">
        <v>93</v>
      </c>
      <c r="B88" s="42">
        <v>5403426.5599999996</v>
      </c>
      <c r="C88" s="42">
        <v>5352846.78</v>
      </c>
      <c r="D88" s="42">
        <v>0</v>
      </c>
      <c r="E88" s="42">
        <v>3276433.89</v>
      </c>
      <c r="F88" s="42">
        <v>3276433.89</v>
      </c>
      <c r="G88" s="42">
        <v>3276433.89</v>
      </c>
      <c r="H88" s="42">
        <v>0</v>
      </c>
      <c r="I88" s="42">
        <v>0</v>
      </c>
      <c r="J88" s="42">
        <v>3481117.74</v>
      </c>
      <c r="K88" s="42">
        <v>3481117.74</v>
      </c>
      <c r="L88" s="42">
        <v>3481117.74</v>
      </c>
      <c r="M88" s="42">
        <v>3522015.7699999958</v>
      </c>
      <c r="N88" s="44">
        <v>34550944</v>
      </c>
      <c r="O88" s="26"/>
      <c r="P88" s="26"/>
      <c r="Q88" s="26"/>
      <c r="R88" s="26"/>
      <c r="S88" s="26"/>
      <c r="T88" s="26"/>
      <c r="U88" s="26"/>
      <c r="V88" s="26"/>
      <c r="W88" s="26"/>
      <c r="X88" s="26"/>
    </row>
    <row r="89" spans="1:24" ht="12.95" customHeight="1" x14ac:dyDescent="0.2">
      <c r="A89" s="42" t="s">
        <v>94</v>
      </c>
      <c r="B89" s="42">
        <v>32155.47</v>
      </c>
      <c r="C89" s="42">
        <v>30572.19</v>
      </c>
      <c r="D89" s="42">
        <v>0</v>
      </c>
      <c r="E89" s="42">
        <v>16848.849999999999</v>
      </c>
      <c r="F89" s="42">
        <v>16848.849999999999</v>
      </c>
      <c r="G89" s="42">
        <v>16848.849999999999</v>
      </c>
      <c r="H89" s="42">
        <v>0</v>
      </c>
      <c r="I89" s="42">
        <v>0</v>
      </c>
      <c r="J89" s="42">
        <v>17901.419999999998</v>
      </c>
      <c r="K89" s="42">
        <v>17901.419999999998</v>
      </c>
      <c r="L89" s="42">
        <v>17901.419999999998</v>
      </c>
      <c r="M89" s="42">
        <v>10697.530000000028</v>
      </c>
      <c r="N89" s="44">
        <v>177676</v>
      </c>
      <c r="O89" s="26"/>
      <c r="P89" s="26"/>
      <c r="Q89" s="26"/>
      <c r="R89" s="26"/>
      <c r="S89" s="26"/>
      <c r="T89" s="26"/>
      <c r="U89" s="26"/>
      <c r="V89" s="26"/>
      <c r="W89" s="26"/>
      <c r="X89" s="26"/>
    </row>
    <row r="90" spans="1:24" ht="12.95" customHeight="1" x14ac:dyDescent="0.2">
      <c r="A90" s="42" t="s">
        <v>95</v>
      </c>
      <c r="B90" s="42">
        <v>105494.53</v>
      </c>
      <c r="C90" s="42">
        <v>104998.61</v>
      </c>
      <c r="D90" s="42">
        <v>0</v>
      </c>
      <c r="E90" s="42">
        <v>64585.71</v>
      </c>
      <c r="F90" s="42">
        <v>64585.71</v>
      </c>
      <c r="G90" s="42">
        <v>64585.71</v>
      </c>
      <c r="H90" s="42">
        <v>0</v>
      </c>
      <c r="I90" s="42">
        <v>0</v>
      </c>
      <c r="J90" s="42">
        <v>68620.479999999996</v>
      </c>
      <c r="K90" s="42">
        <v>68620.479999999996</v>
      </c>
      <c r="L90" s="42">
        <v>68620.479999999996</v>
      </c>
      <c r="M90" s="42">
        <v>70963.289999999921</v>
      </c>
      <c r="N90" s="44">
        <v>681075</v>
      </c>
      <c r="O90" s="26"/>
      <c r="P90" s="26"/>
      <c r="Q90" s="26"/>
      <c r="R90" s="26"/>
      <c r="S90" s="26"/>
      <c r="T90" s="26"/>
      <c r="U90" s="26"/>
      <c r="V90" s="26"/>
      <c r="W90" s="26"/>
      <c r="X90" s="26"/>
    </row>
    <row r="91" spans="1:24" ht="12.95" customHeight="1" x14ac:dyDescent="0.2">
      <c r="A91" s="42" t="s">
        <v>96</v>
      </c>
      <c r="B91" s="42">
        <v>1066955.78</v>
      </c>
      <c r="C91" s="42">
        <v>1059293.26</v>
      </c>
      <c r="D91" s="42">
        <v>0</v>
      </c>
      <c r="E91" s="42">
        <v>660825.18999999994</v>
      </c>
      <c r="F91" s="42">
        <v>660825.18999999994</v>
      </c>
      <c r="G91" s="42">
        <v>660825.18999999994</v>
      </c>
      <c r="H91" s="42">
        <v>0</v>
      </c>
      <c r="I91" s="42">
        <v>0</v>
      </c>
      <c r="J91" s="42">
        <v>702107.96</v>
      </c>
      <c r="K91" s="42">
        <v>702107.96</v>
      </c>
      <c r="L91" s="42">
        <v>702107.96</v>
      </c>
      <c r="M91" s="42">
        <v>753544.50999999978</v>
      </c>
      <c r="N91" s="44">
        <v>6968593</v>
      </c>
      <c r="O91" s="26"/>
      <c r="P91" s="26"/>
      <c r="Q91" s="26"/>
      <c r="R91" s="26"/>
      <c r="S91" s="26"/>
      <c r="T91" s="26"/>
      <c r="U91" s="26"/>
      <c r="V91" s="26"/>
      <c r="W91" s="26"/>
      <c r="X91" s="26"/>
    </row>
    <row r="92" spans="1:24" ht="12.95" customHeight="1" x14ac:dyDescent="0.2">
      <c r="A92" s="42" t="s">
        <v>97</v>
      </c>
      <c r="B92" s="42">
        <v>20292.34</v>
      </c>
      <c r="C92" s="42">
        <v>20837.189999999999</v>
      </c>
      <c r="D92" s="42">
        <v>0</v>
      </c>
      <c r="E92" s="42">
        <v>12513.26</v>
      </c>
      <c r="F92" s="42">
        <v>12513.26</v>
      </c>
      <c r="G92" s="42">
        <v>12513.26</v>
      </c>
      <c r="H92" s="42">
        <v>0</v>
      </c>
      <c r="I92" s="42">
        <v>0</v>
      </c>
      <c r="J92" s="42">
        <v>13294.99</v>
      </c>
      <c r="K92" s="42">
        <v>13294.99</v>
      </c>
      <c r="L92" s="42">
        <v>13294.99</v>
      </c>
      <c r="M92" s="42">
        <v>13401.719999999987</v>
      </c>
      <c r="N92" s="44">
        <v>131956</v>
      </c>
      <c r="O92" s="26"/>
      <c r="P92" s="26"/>
      <c r="Q92" s="26"/>
      <c r="R92" s="26"/>
      <c r="S92" s="26"/>
      <c r="T92" s="26"/>
      <c r="U92" s="26"/>
      <c r="V92" s="26"/>
      <c r="W92" s="26"/>
      <c r="X92" s="26"/>
    </row>
    <row r="93" spans="1:24" ht="12.95" customHeight="1" x14ac:dyDescent="0.2">
      <c r="A93" s="42" t="s">
        <v>98</v>
      </c>
      <c r="B93" s="42">
        <v>733291.09</v>
      </c>
      <c r="C93" s="42">
        <v>753564</v>
      </c>
      <c r="D93" s="42">
        <v>0</v>
      </c>
      <c r="E93" s="42">
        <v>494372.77</v>
      </c>
      <c r="F93" s="42">
        <v>494372.77</v>
      </c>
      <c r="G93" s="42">
        <v>494372.77</v>
      </c>
      <c r="H93" s="42">
        <v>0</v>
      </c>
      <c r="I93" s="42">
        <v>0</v>
      </c>
      <c r="J93" s="42">
        <v>525257</v>
      </c>
      <c r="K93" s="42">
        <v>525257</v>
      </c>
      <c r="L93" s="42">
        <v>525257</v>
      </c>
      <c r="M93" s="42">
        <v>667559.59999999963</v>
      </c>
      <c r="N93" s="44">
        <v>5213304</v>
      </c>
      <c r="O93" s="26"/>
      <c r="P93" s="26"/>
      <c r="Q93" s="26"/>
      <c r="R93" s="26"/>
      <c r="S93" s="26"/>
      <c r="T93" s="26"/>
      <c r="U93" s="26"/>
      <c r="V93" s="26"/>
      <c r="W93" s="26"/>
      <c r="X93" s="26"/>
    </row>
    <row r="94" spans="1:24" ht="12.95" customHeight="1" x14ac:dyDescent="0.2">
      <c r="A94" s="42" t="s">
        <v>99</v>
      </c>
      <c r="B94" s="42">
        <v>7796524.6900000004</v>
      </c>
      <c r="C94" s="42">
        <v>7743163.1799999997</v>
      </c>
      <c r="D94" s="42">
        <v>0</v>
      </c>
      <c r="E94" s="42">
        <v>4701223.12</v>
      </c>
      <c r="F94" s="42">
        <v>4701223.12</v>
      </c>
      <c r="G94" s="42">
        <v>4701223.12</v>
      </c>
      <c r="H94" s="42">
        <v>0</v>
      </c>
      <c r="I94" s="42">
        <v>0</v>
      </c>
      <c r="J94" s="42">
        <v>4994915.74</v>
      </c>
      <c r="K94" s="42">
        <v>4994915.74</v>
      </c>
      <c r="L94" s="42">
        <v>4994915.74</v>
      </c>
      <c r="M94" s="42">
        <v>4947654.5499999896</v>
      </c>
      <c r="N94" s="44">
        <v>49575759</v>
      </c>
      <c r="O94" s="26"/>
      <c r="P94" s="26"/>
      <c r="Q94" s="26"/>
      <c r="R94" s="26"/>
      <c r="S94" s="26"/>
      <c r="T94" s="26"/>
      <c r="U94" s="26"/>
      <c r="V94" s="26"/>
      <c r="W94" s="26"/>
      <c r="X94" s="26"/>
    </row>
    <row r="95" spans="1:24" ht="12.95" customHeight="1" x14ac:dyDescent="0.2">
      <c r="A95" s="42" t="s">
        <v>100</v>
      </c>
      <c r="B95" s="42">
        <v>1390827.5</v>
      </c>
      <c r="C95" s="42">
        <v>1374355.49</v>
      </c>
      <c r="D95" s="42">
        <v>0</v>
      </c>
      <c r="E95" s="42">
        <v>835461.46</v>
      </c>
      <c r="F95" s="42">
        <v>835461.46</v>
      </c>
      <c r="G95" s="42">
        <v>835461.46</v>
      </c>
      <c r="H95" s="42">
        <v>0</v>
      </c>
      <c r="I95" s="42">
        <v>0</v>
      </c>
      <c r="J95" s="42">
        <v>887654.02</v>
      </c>
      <c r="K95" s="42">
        <v>887654.02</v>
      </c>
      <c r="L95" s="42">
        <v>887654.02</v>
      </c>
      <c r="M95" s="42">
        <v>875653.5700000003</v>
      </c>
      <c r="N95" s="44">
        <v>8810183</v>
      </c>
      <c r="O95" s="26"/>
      <c r="P95" s="26"/>
      <c r="Q95" s="26"/>
      <c r="R95" s="26"/>
      <c r="S95" s="26"/>
      <c r="T95" s="26"/>
      <c r="U95" s="26"/>
      <c r="V95" s="26"/>
      <c r="W95" s="26"/>
      <c r="X95" s="26"/>
    </row>
    <row r="96" spans="1:24" ht="12.95" customHeight="1" x14ac:dyDescent="0.2">
      <c r="A96" s="42" t="s">
        <v>101</v>
      </c>
      <c r="B96" s="42">
        <v>886224.53</v>
      </c>
      <c r="C96" s="42">
        <v>876383.24</v>
      </c>
      <c r="D96" s="42">
        <v>0</v>
      </c>
      <c r="E96" s="42">
        <v>519134.06</v>
      </c>
      <c r="F96" s="42">
        <v>519134.06</v>
      </c>
      <c r="G96" s="42">
        <v>519134.06</v>
      </c>
      <c r="H96" s="42">
        <v>0</v>
      </c>
      <c r="I96" s="42">
        <v>0</v>
      </c>
      <c r="J96" s="42">
        <v>551565.16</v>
      </c>
      <c r="K96" s="42">
        <v>551565.16</v>
      </c>
      <c r="L96" s="42">
        <v>551565.16</v>
      </c>
      <c r="M96" s="42">
        <v>499713.56999999937</v>
      </c>
      <c r="N96" s="44">
        <v>5474419</v>
      </c>
      <c r="O96" s="26"/>
      <c r="P96" s="26"/>
      <c r="Q96" s="26"/>
      <c r="R96" s="26"/>
      <c r="S96" s="26"/>
      <c r="T96" s="26"/>
      <c r="U96" s="26"/>
      <c r="V96" s="26"/>
      <c r="W96" s="26"/>
      <c r="X96" s="26"/>
    </row>
    <row r="97" spans="1:24" ht="12.95" customHeight="1" x14ac:dyDescent="0.2">
      <c r="A97" s="42" t="s">
        <v>102</v>
      </c>
      <c r="B97" s="42">
        <v>22921193.440000001</v>
      </c>
      <c r="C97" s="42">
        <v>22774342.289999999</v>
      </c>
      <c r="D97" s="42">
        <v>0</v>
      </c>
      <c r="E97" s="42">
        <v>13723020.539999999</v>
      </c>
      <c r="F97" s="42">
        <v>13723020.539999999</v>
      </c>
      <c r="G97" s="42">
        <v>13723020.539999999</v>
      </c>
      <c r="H97" s="42">
        <v>0</v>
      </c>
      <c r="I97" s="42">
        <v>0</v>
      </c>
      <c r="J97" s="42">
        <v>14580318.689999999</v>
      </c>
      <c r="K97" s="42">
        <v>14580318.689999999</v>
      </c>
      <c r="L97" s="42">
        <v>14580318.689999999</v>
      </c>
      <c r="M97" s="42">
        <v>14107671.580000013</v>
      </c>
      <c r="N97" s="44">
        <v>144713225</v>
      </c>
      <c r="O97" s="26"/>
      <c r="P97" s="26"/>
      <c r="Q97" s="26"/>
      <c r="R97" s="26"/>
      <c r="S97" s="26"/>
      <c r="T97" s="26"/>
      <c r="U97" s="26"/>
      <c r="V97" s="26"/>
      <c r="W97" s="26"/>
      <c r="X97" s="26"/>
    </row>
    <row r="98" spans="1:24" ht="12.95" customHeight="1" x14ac:dyDescent="0.2">
      <c r="A98" s="42" t="s">
        <v>103</v>
      </c>
      <c r="B98" s="42">
        <v>793612.34</v>
      </c>
      <c r="C98" s="42">
        <v>799920.1</v>
      </c>
      <c r="D98" s="42">
        <v>0</v>
      </c>
      <c r="E98" s="42">
        <v>472766.82</v>
      </c>
      <c r="F98" s="42">
        <v>472766.82</v>
      </c>
      <c r="G98" s="42">
        <v>472766.82</v>
      </c>
      <c r="H98" s="42">
        <v>0</v>
      </c>
      <c r="I98" s="42">
        <v>0</v>
      </c>
      <c r="J98" s="42">
        <v>502301.29</v>
      </c>
      <c r="K98" s="42">
        <v>502301.29</v>
      </c>
      <c r="L98" s="42">
        <v>502301.29</v>
      </c>
      <c r="M98" s="42">
        <v>466726.23000000045</v>
      </c>
      <c r="N98" s="44">
        <v>4985463</v>
      </c>
      <c r="O98" s="26"/>
      <c r="P98" s="26"/>
      <c r="Q98" s="26"/>
      <c r="R98" s="26"/>
      <c r="S98" s="26"/>
      <c r="T98" s="26"/>
      <c r="U98" s="26"/>
      <c r="V98" s="26"/>
      <c r="W98" s="26"/>
      <c r="X98" s="26"/>
    </row>
    <row r="99" spans="1:24" ht="12.95" customHeight="1" x14ac:dyDescent="0.2">
      <c r="A99" s="42" t="s">
        <v>104</v>
      </c>
      <c r="B99" s="42">
        <v>1315547.81</v>
      </c>
      <c r="C99" s="42">
        <v>1272670.01</v>
      </c>
      <c r="D99" s="42">
        <v>0</v>
      </c>
      <c r="E99" s="42">
        <v>776071.82</v>
      </c>
      <c r="F99" s="42">
        <v>776071.82</v>
      </c>
      <c r="G99" s="42">
        <v>776071.82</v>
      </c>
      <c r="H99" s="42">
        <v>0</v>
      </c>
      <c r="I99" s="42">
        <v>0</v>
      </c>
      <c r="J99" s="42">
        <v>824554.21</v>
      </c>
      <c r="K99" s="42">
        <v>824554.21</v>
      </c>
      <c r="L99" s="42">
        <v>824554.21</v>
      </c>
      <c r="M99" s="42">
        <v>793806.08999999985</v>
      </c>
      <c r="N99" s="44">
        <v>8183902</v>
      </c>
      <c r="O99" s="26"/>
      <c r="P99" s="26"/>
      <c r="Q99" s="26"/>
      <c r="R99" s="26"/>
      <c r="S99" s="26"/>
      <c r="T99" s="26"/>
      <c r="U99" s="26"/>
      <c r="V99" s="26"/>
      <c r="W99" s="26"/>
      <c r="X99" s="26"/>
    </row>
    <row r="100" spans="1:24" ht="12.95" customHeight="1" x14ac:dyDescent="0.2">
      <c r="A100" s="42" t="s">
        <v>105</v>
      </c>
      <c r="B100" s="42">
        <v>931045.31</v>
      </c>
      <c r="C100" s="42">
        <v>934124.96</v>
      </c>
      <c r="D100" s="42">
        <v>0</v>
      </c>
      <c r="E100" s="42">
        <v>570959</v>
      </c>
      <c r="F100" s="42">
        <v>570959</v>
      </c>
      <c r="G100" s="42">
        <v>570959</v>
      </c>
      <c r="H100" s="42">
        <v>0</v>
      </c>
      <c r="I100" s="42">
        <v>0</v>
      </c>
      <c r="J100" s="42">
        <v>606627.68999999994</v>
      </c>
      <c r="K100" s="42">
        <v>606627.68999999994</v>
      </c>
      <c r="L100" s="42">
        <v>606627.68999999994</v>
      </c>
      <c r="M100" s="42">
        <v>622997.66000000015</v>
      </c>
      <c r="N100" s="44">
        <v>6020928</v>
      </c>
      <c r="O100" s="26"/>
      <c r="P100" s="26"/>
      <c r="Q100" s="26"/>
      <c r="R100" s="26"/>
      <c r="S100" s="26"/>
      <c r="T100" s="26"/>
      <c r="U100" s="26"/>
      <c r="V100" s="26"/>
      <c r="W100" s="26"/>
      <c r="X100" s="26"/>
    </row>
    <row r="101" spans="1:24" ht="12.95" customHeight="1" x14ac:dyDescent="0.2">
      <c r="A101" s="42" t="s">
        <v>106</v>
      </c>
      <c r="B101" s="42">
        <v>5101595.9400000004</v>
      </c>
      <c r="C101" s="42">
        <v>5132011.28</v>
      </c>
      <c r="D101" s="42">
        <v>0</v>
      </c>
      <c r="E101" s="42">
        <v>3221856.25</v>
      </c>
      <c r="F101" s="42">
        <v>3221856.25</v>
      </c>
      <c r="G101" s="42">
        <v>3221856.25</v>
      </c>
      <c r="H101" s="42">
        <v>0</v>
      </c>
      <c r="I101" s="42">
        <v>0</v>
      </c>
      <c r="J101" s="42">
        <v>3423130.55</v>
      </c>
      <c r="K101" s="42">
        <v>3423130.55</v>
      </c>
      <c r="L101" s="42">
        <v>3423130.55</v>
      </c>
      <c r="M101" s="42">
        <v>3806839.379999999</v>
      </c>
      <c r="N101" s="44">
        <v>33975407</v>
      </c>
      <c r="O101" s="26"/>
      <c r="P101" s="26"/>
      <c r="Q101" s="26"/>
      <c r="R101" s="26"/>
      <c r="S101" s="26"/>
      <c r="T101" s="26"/>
      <c r="U101" s="26"/>
      <c r="V101" s="26"/>
      <c r="W101" s="26"/>
      <c r="X101" s="26"/>
    </row>
    <row r="102" spans="1:24" ht="12.95" customHeight="1" x14ac:dyDescent="0.2">
      <c r="A102" s="42" t="s">
        <v>107</v>
      </c>
      <c r="B102" s="42">
        <v>2804546.56</v>
      </c>
      <c r="C102" s="42">
        <v>2774738.17</v>
      </c>
      <c r="D102" s="42">
        <v>0</v>
      </c>
      <c r="E102" s="42">
        <v>1721241.88</v>
      </c>
      <c r="F102" s="42">
        <v>1721241.88</v>
      </c>
      <c r="G102" s="42">
        <v>1721241.88</v>
      </c>
      <c r="H102" s="42">
        <v>0</v>
      </c>
      <c r="I102" s="42">
        <v>0</v>
      </c>
      <c r="J102" s="42">
        <v>1828770.5</v>
      </c>
      <c r="K102" s="42">
        <v>1828770.5</v>
      </c>
      <c r="L102" s="42">
        <v>1828770.5</v>
      </c>
      <c r="M102" s="42">
        <v>1921672.129999999</v>
      </c>
      <c r="N102" s="44">
        <v>18150994</v>
      </c>
      <c r="O102" s="26"/>
      <c r="P102" s="26"/>
      <c r="Q102" s="26"/>
      <c r="R102" s="26"/>
      <c r="S102" s="26"/>
      <c r="T102" s="26"/>
      <c r="U102" s="26"/>
      <c r="V102" s="26"/>
      <c r="W102" s="26"/>
      <c r="X102" s="26"/>
    </row>
    <row r="103" spans="1:24" ht="12.95" customHeight="1" x14ac:dyDescent="0.2">
      <c r="A103" s="42" t="s">
        <v>108</v>
      </c>
      <c r="B103" s="42">
        <v>562681.88</v>
      </c>
      <c r="C103" s="42">
        <v>564816.48</v>
      </c>
      <c r="D103" s="42">
        <v>0</v>
      </c>
      <c r="E103" s="42">
        <v>353445.96</v>
      </c>
      <c r="F103" s="42">
        <v>353445.96</v>
      </c>
      <c r="G103" s="42">
        <v>353445.96</v>
      </c>
      <c r="H103" s="42">
        <v>0</v>
      </c>
      <c r="I103" s="42">
        <v>0</v>
      </c>
      <c r="J103" s="42">
        <v>375526.27</v>
      </c>
      <c r="K103" s="42">
        <v>375526.27</v>
      </c>
      <c r="L103" s="42">
        <v>375526.27</v>
      </c>
      <c r="M103" s="42">
        <v>412774.95000000019</v>
      </c>
      <c r="N103" s="44">
        <v>3727190</v>
      </c>
      <c r="O103" s="26"/>
      <c r="P103" s="26"/>
      <c r="Q103" s="26"/>
      <c r="R103" s="26"/>
      <c r="S103" s="26"/>
      <c r="T103" s="26"/>
      <c r="U103" s="26"/>
      <c r="V103" s="26"/>
      <c r="W103" s="26"/>
      <c r="X103" s="26"/>
    </row>
    <row r="104" spans="1:24" ht="12.95" customHeight="1" x14ac:dyDescent="0.2">
      <c r="A104" s="42" t="s">
        <v>109</v>
      </c>
      <c r="B104" s="42">
        <v>10237.66</v>
      </c>
      <c r="C104" s="42">
        <v>10237.66</v>
      </c>
      <c r="D104" s="42">
        <v>0</v>
      </c>
      <c r="E104" s="42">
        <v>6213.3</v>
      </c>
      <c r="F104" s="42">
        <v>6213.3</v>
      </c>
      <c r="G104" s="42">
        <v>6213.3</v>
      </c>
      <c r="H104" s="42">
        <v>0</v>
      </c>
      <c r="I104" s="42">
        <v>0</v>
      </c>
      <c r="J104" s="42">
        <v>6601.45</v>
      </c>
      <c r="K104" s="42">
        <v>6601.45</v>
      </c>
      <c r="L104" s="42">
        <v>6601.45</v>
      </c>
      <c r="M104" s="42">
        <v>6601.4300000000076</v>
      </c>
      <c r="N104" s="44">
        <v>65521</v>
      </c>
      <c r="O104" s="26"/>
      <c r="P104" s="26"/>
      <c r="Q104" s="26"/>
      <c r="R104" s="26"/>
      <c r="S104" s="26"/>
      <c r="T104" s="26"/>
      <c r="U104" s="26"/>
      <c r="V104" s="26"/>
      <c r="W104" s="26"/>
      <c r="X104" s="26"/>
    </row>
    <row r="105" spans="1:24" ht="12.95" customHeight="1" x14ac:dyDescent="0.2">
      <c r="A105" s="42" t="s">
        <v>110</v>
      </c>
      <c r="B105" s="42">
        <v>53438.28</v>
      </c>
      <c r="C105" s="42">
        <v>54745.16</v>
      </c>
      <c r="D105" s="42">
        <v>0</v>
      </c>
      <c r="E105" s="42">
        <v>30607.69</v>
      </c>
      <c r="F105" s="42">
        <v>30607.69</v>
      </c>
      <c r="G105" s="42">
        <v>30607.69</v>
      </c>
      <c r="H105" s="42">
        <v>0</v>
      </c>
      <c r="I105" s="42">
        <v>0</v>
      </c>
      <c r="J105" s="42">
        <v>32519.8</v>
      </c>
      <c r="K105" s="42">
        <v>32519.8</v>
      </c>
      <c r="L105" s="42">
        <v>32519.8</v>
      </c>
      <c r="M105" s="42">
        <v>25201.090000000026</v>
      </c>
      <c r="N105" s="44">
        <v>322767</v>
      </c>
      <c r="O105" s="26"/>
      <c r="P105" s="26"/>
      <c r="Q105" s="26"/>
      <c r="R105" s="26"/>
      <c r="S105" s="26"/>
      <c r="T105" s="26"/>
      <c r="U105" s="26"/>
      <c r="V105" s="26"/>
      <c r="W105" s="26"/>
      <c r="X105" s="26"/>
    </row>
    <row r="106" spans="1:24" ht="12.95" customHeight="1" x14ac:dyDescent="0.2">
      <c r="A106" s="42" t="s">
        <v>111</v>
      </c>
      <c r="B106" s="42">
        <v>8540.31</v>
      </c>
      <c r="C106" s="42">
        <v>8360</v>
      </c>
      <c r="D106" s="42">
        <v>0</v>
      </c>
      <c r="E106" s="42">
        <v>4944.3900000000003</v>
      </c>
      <c r="F106" s="42">
        <v>4944.3900000000003</v>
      </c>
      <c r="G106" s="42">
        <v>4944.3900000000003</v>
      </c>
      <c r="H106" s="42">
        <v>0</v>
      </c>
      <c r="I106" s="42">
        <v>0</v>
      </c>
      <c r="J106" s="42">
        <v>5253.27</v>
      </c>
      <c r="K106" s="42">
        <v>5253.27</v>
      </c>
      <c r="L106" s="42">
        <v>5253.27</v>
      </c>
      <c r="M106" s="42">
        <v>4646.7099999999919</v>
      </c>
      <c r="N106" s="44">
        <v>52140</v>
      </c>
      <c r="O106" s="26"/>
      <c r="P106" s="26"/>
      <c r="Q106" s="26"/>
      <c r="R106" s="26"/>
      <c r="S106" s="26"/>
      <c r="T106" s="26"/>
      <c r="U106" s="26"/>
      <c r="V106" s="26"/>
      <c r="W106" s="26"/>
      <c r="X106" s="26"/>
    </row>
    <row r="107" spans="1:24" ht="12.95" customHeight="1" x14ac:dyDescent="0.2">
      <c r="A107" s="42" t="s">
        <v>112</v>
      </c>
      <c r="B107" s="42">
        <v>103349.69</v>
      </c>
      <c r="C107" s="42">
        <v>103950.17</v>
      </c>
      <c r="D107" s="42">
        <v>0</v>
      </c>
      <c r="E107" s="42">
        <v>64651.62</v>
      </c>
      <c r="F107" s="42">
        <v>64651.62</v>
      </c>
      <c r="G107" s="42">
        <v>64651.62</v>
      </c>
      <c r="H107" s="42">
        <v>0</v>
      </c>
      <c r="I107" s="42">
        <v>0</v>
      </c>
      <c r="J107" s="42">
        <v>68690.5</v>
      </c>
      <c r="K107" s="42">
        <v>68690.5</v>
      </c>
      <c r="L107" s="42">
        <v>68690.5</v>
      </c>
      <c r="M107" s="42">
        <v>74443.780000000028</v>
      </c>
      <c r="N107" s="44">
        <v>681770</v>
      </c>
      <c r="O107" s="26"/>
      <c r="P107" s="26"/>
      <c r="Q107" s="26"/>
      <c r="R107" s="26"/>
      <c r="S107" s="26"/>
      <c r="T107" s="26"/>
      <c r="U107" s="26"/>
      <c r="V107" s="26"/>
      <c r="W107" s="26"/>
      <c r="X107" s="26"/>
    </row>
    <row r="108" spans="1:24" ht="12.95" customHeight="1" x14ac:dyDescent="0.2">
      <c r="A108" s="42" t="s">
        <v>113</v>
      </c>
      <c r="B108" s="42">
        <v>364674.06</v>
      </c>
      <c r="C108" s="42">
        <v>360164.42</v>
      </c>
      <c r="D108" s="42">
        <v>0</v>
      </c>
      <c r="E108" s="42">
        <v>208654.39</v>
      </c>
      <c r="F108" s="42">
        <v>208654.39</v>
      </c>
      <c r="G108" s="42">
        <v>208654.39</v>
      </c>
      <c r="H108" s="42">
        <v>0</v>
      </c>
      <c r="I108" s="42">
        <v>0</v>
      </c>
      <c r="J108" s="42">
        <v>221689.35</v>
      </c>
      <c r="K108" s="42">
        <v>221689.35</v>
      </c>
      <c r="L108" s="42">
        <v>221689.35</v>
      </c>
      <c r="M108" s="42">
        <v>184451.29999999981</v>
      </c>
      <c r="N108" s="44">
        <v>2200321</v>
      </c>
      <c r="O108" s="26"/>
      <c r="P108" s="26"/>
      <c r="Q108" s="26"/>
      <c r="R108" s="26"/>
      <c r="S108" s="26"/>
      <c r="T108" s="26"/>
      <c r="U108" s="26"/>
      <c r="V108" s="26"/>
      <c r="W108" s="26"/>
      <c r="X108" s="26"/>
    </row>
    <row r="109" spans="1:24" ht="12.95" customHeight="1" x14ac:dyDescent="0.2">
      <c r="A109" s="42" t="s">
        <v>114</v>
      </c>
      <c r="B109" s="42">
        <v>68113.91</v>
      </c>
      <c r="C109" s="42">
        <v>69697.509999999995</v>
      </c>
      <c r="D109" s="42">
        <v>0</v>
      </c>
      <c r="E109" s="42">
        <v>42825.95</v>
      </c>
      <c r="F109" s="42">
        <v>42825.95</v>
      </c>
      <c r="G109" s="42">
        <v>42825.95</v>
      </c>
      <c r="H109" s="42">
        <v>0</v>
      </c>
      <c r="I109" s="42">
        <v>0</v>
      </c>
      <c r="J109" s="42">
        <v>45501.35</v>
      </c>
      <c r="K109" s="42">
        <v>45501.35</v>
      </c>
      <c r="L109" s="42">
        <v>45501.35</v>
      </c>
      <c r="M109" s="42">
        <v>48818.680000000051</v>
      </c>
      <c r="N109" s="44">
        <v>451612</v>
      </c>
      <c r="O109" s="26"/>
      <c r="P109" s="26"/>
      <c r="Q109" s="26"/>
      <c r="R109" s="26"/>
      <c r="S109" s="26"/>
      <c r="T109" s="26"/>
      <c r="U109" s="26"/>
      <c r="V109" s="26"/>
      <c r="W109" s="26"/>
      <c r="X109" s="26"/>
    </row>
    <row r="110" spans="1:24" ht="12.95" customHeight="1" x14ac:dyDescent="0.2">
      <c r="A110" s="42" t="s">
        <v>115</v>
      </c>
      <c r="B110" s="42">
        <v>2024751.41</v>
      </c>
      <c r="C110" s="42">
        <v>2009570.41</v>
      </c>
      <c r="D110" s="42">
        <v>0</v>
      </c>
      <c r="E110" s="42">
        <v>1225361.71</v>
      </c>
      <c r="F110" s="42">
        <v>1225361.71</v>
      </c>
      <c r="G110" s="42">
        <v>1225361.71</v>
      </c>
      <c r="H110" s="42">
        <v>0</v>
      </c>
      <c r="I110" s="42">
        <v>0</v>
      </c>
      <c r="J110" s="42">
        <v>1301911.93</v>
      </c>
      <c r="K110" s="42">
        <v>1301911.93</v>
      </c>
      <c r="L110" s="42">
        <v>1301911.93</v>
      </c>
      <c r="M110" s="42">
        <v>1305651.2600000016</v>
      </c>
      <c r="N110" s="44">
        <v>12921794</v>
      </c>
      <c r="O110" s="26"/>
      <c r="P110" s="26"/>
      <c r="Q110" s="26"/>
      <c r="R110" s="26"/>
      <c r="S110" s="26"/>
      <c r="T110" s="26"/>
      <c r="U110" s="26"/>
      <c r="V110" s="26"/>
      <c r="W110" s="26"/>
      <c r="X110" s="26"/>
    </row>
    <row r="111" spans="1:24" ht="12.95" customHeight="1" x14ac:dyDescent="0.2">
      <c r="A111" s="42" t="s">
        <v>116</v>
      </c>
      <c r="B111" s="42">
        <v>49308.75</v>
      </c>
      <c r="C111" s="42">
        <v>51845.79</v>
      </c>
      <c r="D111" s="42">
        <v>0</v>
      </c>
      <c r="E111" s="42">
        <v>33593.1</v>
      </c>
      <c r="F111" s="42">
        <v>33593.1</v>
      </c>
      <c r="G111" s="42">
        <v>33593.1</v>
      </c>
      <c r="H111" s="42">
        <v>0</v>
      </c>
      <c r="I111" s="42">
        <v>0</v>
      </c>
      <c r="J111" s="42">
        <v>35691.72</v>
      </c>
      <c r="K111" s="42">
        <v>35691.72</v>
      </c>
      <c r="L111" s="42">
        <v>35691.72</v>
      </c>
      <c r="M111" s="42">
        <v>45240</v>
      </c>
      <c r="N111" s="44">
        <v>354249</v>
      </c>
      <c r="O111" s="26"/>
      <c r="P111" s="26"/>
      <c r="Q111" s="26"/>
      <c r="R111" s="26"/>
      <c r="S111" s="26"/>
      <c r="T111" s="26"/>
      <c r="U111" s="26"/>
      <c r="V111" s="26"/>
      <c r="W111" s="26"/>
      <c r="X111" s="26"/>
    </row>
    <row r="112" spans="1:24" ht="12.95" customHeight="1" x14ac:dyDescent="0.2">
      <c r="A112" s="42" t="s">
        <v>117</v>
      </c>
      <c r="B112" s="42">
        <v>711937.03</v>
      </c>
      <c r="C112" s="42">
        <v>711058.37</v>
      </c>
      <c r="D112" s="42">
        <v>0</v>
      </c>
      <c r="E112" s="42">
        <v>434562.94</v>
      </c>
      <c r="F112" s="42">
        <v>434562.94</v>
      </c>
      <c r="G112" s="42">
        <v>434562.94</v>
      </c>
      <c r="H112" s="42">
        <v>0</v>
      </c>
      <c r="I112" s="42">
        <v>0</v>
      </c>
      <c r="J112" s="42">
        <v>461710.75</v>
      </c>
      <c r="K112" s="42">
        <v>461710.75</v>
      </c>
      <c r="L112" s="42">
        <v>461710.75</v>
      </c>
      <c r="M112" s="42">
        <v>470775.53000000026</v>
      </c>
      <c r="N112" s="44">
        <v>4582592</v>
      </c>
      <c r="O112" s="26"/>
      <c r="P112" s="26"/>
      <c r="Q112" s="26"/>
      <c r="R112" s="26"/>
      <c r="S112" s="26"/>
      <c r="T112" s="26"/>
      <c r="U112" s="26"/>
      <c r="V112" s="26"/>
      <c r="W112" s="26"/>
      <c r="X112" s="26"/>
    </row>
    <row r="113" spans="1:24" ht="12.95" customHeight="1" x14ac:dyDescent="0.2">
      <c r="A113" s="42" t="s">
        <v>118</v>
      </c>
      <c r="B113" s="42">
        <v>632416.09</v>
      </c>
      <c r="C113" s="42">
        <v>612144.14</v>
      </c>
      <c r="D113" s="42">
        <v>0</v>
      </c>
      <c r="E113" s="42">
        <v>378129.3</v>
      </c>
      <c r="F113" s="42">
        <v>378129.3</v>
      </c>
      <c r="G113" s="42">
        <v>378129.3</v>
      </c>
      <c r="H113" s="42">
        <v>0</v>
      </c>
      <c r="I113" s="42">
        <v>0</v>
      </c>
      <c r="J113" s="42">
        <v>401751.62</v>
      </c>
      <c r="K113" s="42">
        <v>401751.62</v>
      </c>
      <c r="L113" s="42">
        <v>401751.62</v>
      </c>
      <c r="M113" s="42">
        <v>403280.00999999978</v>
      </c>
      <c r="N113" s="44">
        <v>3987483</v>
      </c>
      <c r="O113" s="26"/>
      <c r="P113" s="26"/>
      <c r="Q113" s="26"/>
      <c r="R113" s="26"/>
      <c r="S113" s="26"/>
      <c r="T113" s="26"/>
      <c r="U113" s="26"/>
      <c r="V113" s="26"/>
      <c r="W113" s="26"/>
      <c r="X113" s="26"/>
    </row>
    <row r="114" spans="1:24" ht="12.95" customHeight="1" x14ac:dyDescent="0.2">
      <c r="A114" s="42" t="s">
        <v>119</v>
      </c>
      <c r="B114" s="42">
        <v>6734456.8799999999</v>
      </c>
      <c r="C114" s="42">
        <v>6626677.0999999996</v>
      </c>
      <c r="D114" s="42">
        <v>0</v>
      </c>
      <c r="E114" s="42">
        <v>4018661.02</v>
      </c>
      <c r="F114" s="42">
        <v>4018661.02</v>
      </c>
      <c r="G114" s="42">
        <v>4018661.02</v>
      </c>
      <c r="H114" s="42">
        <v>0</v>
      </c>
      <c r="I114" s="42">
        <v>0</v>
      </c>
      <c r="J114" s="42">
        <v>4269712.9400000004</v>
      </c>
      <c r="K114" s="42">
        <v>4269712.9400000004</v>
      </c>
      <c r="L114" s="42">
        <v>4269712.9400000004</v>
      </c>
      <c r="M114" s="42">
        <v>4151688.1400000006</v>
      </c>
      <c r="N114" s="44">
        <v>42377944</v>
      </c>
      <c r="O114" s="26"/>
      <c r="P114" s="26"/>
      <c r="Q114" s="26"/>
      <c r="R114" s="26"/>
      <c r="S114" s="26"/>
      <c r="T114" s="26"/>
      <c r="U114" s="26"/>
      <c r="V114" s="26"/>
      <c r="W114" s="26"/>
      <c r="X114" s="26"/>
    </row>
    <row r="115" spans="1:24" ht="12.95" customHeight="1" x14ac:dyDescent="0.2">
      <c r="A115" s="42" t="s">
        <v>120</v>
      </c>
      <c r="B115" s="42">
        <v>764851.72</v>
      </c>
      <c r="C115" s="42">
        <v>751930.72</v>
      </c>
      <c r="D115" s="42">
        <v>0</v>
      </c>
      <c r="E115" s="42">
        <v>469443.25</v>
      </c>
      <c r="F115" s="42">
        <v>469443.25</v>
      </c>
      <c r="G115" s="42">
        <v>469443.25</v>
      </c>
      <c r="H115" s="42">
        <v>0</v>
      </c>
      <c r="I115" s="42">
        <v>0</v>
      </c>
      <c r="J115" s="42">
        <v>498770.09</v>
      </c>
      <c r="K115" s="42">
        <v>498770.09</v>
      </c>
      <c r="L115" s="42">
        <v>498770.09</v>
      </c>
      <c r="M115" s="42">
        <v>528992.54</v>
      </c>
      <c r="N115" s="44">
        <v>4950415</v>
      </c>
      <c r="O115" s="26"/>
      <c r="P115" s="26"/>
      <c r="Q115" s="26"/>
      <c r="R115" s="26"/>
      <c r="S115" s="26"/>
      <c r="T115" s="26"/>
      <c r="U115" s="26"/>
      <c r="V115" s="26"/>
      <c r="W115" s="26"/>
      <c r="X115" s="26"/>
    </row>
    <row r="116" spans="1:24" ht="12.95" customHeight="1" x14ac:dyDescent="0.2">
      <c r="A116" s="42" t="s">
        <v>121</v>
      </c>
      <c r="B116" s="42">
        <v>26540.78</v>
      </c>
      <c r="C116" s="42">
        <v>26193.439999999999</v>
      </c>
      <c r="D116" s="42">
        <v>0</v>
      </c>
      <c r="E116" s="42">
        <v>16336.11</v>
      </c>
      <c r="F116" s="42">
        <v>16336.11</v>
      </c>
      <c r="G116" s="42">
        <v>16336.11</v>
      </c>
      <c r="H116" s="42">
        <v>0</v>
      </c>
      <c r="I116" s="42">
        <v>0</v>
      </c>
      <c r="J116" s="42">
        <v>17356.650000000001</v>
      </c>
      <c r="K116" s="42">
        <v>17356.650000000001</v>
      </c>
      <c r="L116" s="42">
        <v>17356.650000000001</v>
      </c>
      <c r="M116" s="42">
        <v>18456.5</v>
      </c>
      <c r="N116" s="44">
        <v>172269</v>
      </c>
      <c r="O116" s="26"/>
      <c r="P116" s="26"/>
      <c r="Q116" s="26"/>
      <c r="R116" s="26"/>
      <c r="S116" s="26"/>
      <c r="T116" s="26"/>
      <c r="U116" s="26"/>
      <c r="V116" s="26"/>
      <c r="W116" s="26"/>
      <c r="X116" s="26"/>
    </row>
    <row r="117" spans="1:24" ht="12.95" customHeight="1" x14ac:dyDescent="0.2">
      <c r="A117" s="42" t="s">
        <v>122</v>
      </c>
      <c r="B117" s="42">
        <v>7190978.75</v>
      </c>
      <c r="C117" s="42">
        <v>7311377.9699999997</v>
      </c>
      <c r="D117" s="42">
        <v>0</v>
      </c>
      <c r="E117" s="42">
        <v>4376372.3</v>
      </c>
      <c r="F117" s="42">
        <v>4376372.3</v>
      </c>
      <c r="G117" s="42">
        <v>4376372.3</v>
      </c>
      <c r="H117" s="42">
        <v>0</v>
      </c>
      <c r="I117" s="42">
        <v>0</v>
      </c>
      <c r="J117" s="42">
        <v>4649770.99</v>
      </c>
      <c r="K117" s="42">
        <v>4649770.99</v>
      </c>
      <c r="L117" s="42">
        <v>4649770.99</v>
      </c>
      <c r="M117" s="42">
        <v>4569326.4099999964</v>
      </c>
      <c r="N117" s="44">
        <v>46150113</v>
      </c>
      <c r="O117" s="26"/>
      <c r="P117" s="26"/>
      <c r="Q117" s="26"/>
      <c r="R117" s="26"/>
      <c r="S117" s="26"/>
      <c r="T117" s="26"/>
      <c r="U117" s="26"/>
      <c r="V117" s="26"/>
      <c r="W117" s="26"/>
      <c r="X117" s="26"/>
    </row>
    <row r="118" spans="1:24" ht="12.95" customHeight="1" x14ac:dyDescent="0.2">
      <c r="A118" s="42" t="s">
        <v>123</v>
      </c>
      <c r="B118" s="42">
        <v>421.88</v>
      </c>
      <c r="C118" s="42">
        <v>371.72</v>
      </c>
      <c r="D118" s="42">
        <v>0</v>
      </c>
      <c r="E118" s="42">
        <v>237.45</v>
      </c>
      <c r="F118" s="42">
        <v>237.45</v>
      </c>
      <c r="G118" s="42">
        <v>237.45</v>
      </c>
      <c r="H118" s="42">
        <v>0</v>
      </c>
      <c r="I118" s="42">
        <v>0</v>
      </c>
      <c r="J118" s="42">
        <v>252.29</v>
      </c>
      <c r="K118" s="42">
        <v>252.29</v>
      </c>
      <c r="L118" s="42">
        <v>252.29</v>
      </c>
      <c r="M118" s="42">
        <v>241.17999999999984</v>
      </c>
      <c r="N118" s="44">
        <v>2504</v>
      </c>
      <c r="O118" s="26"/>
      <c r="P118" s="26"/>
      <c r="Q118" s="26"/>
      <c r="R118" s="26"/>
      <c r="S118" s="26"/>
      <c r="T118" s="26"/>
      <c r="U118" s="26"/>
      <c r="V118" s="26"/>
      <c r="W118" s="26"/>
      <c r="X118" s="26"/>
    </row>
    <row r="119" spans="1:24" ht="12.95" customHeight="1" x14ac:dyDescent="0.2">
      <c r="A119" s="42" t="s">
        <v>124</v>
      </c>
      <c r="B119" s="42">
        <v>75538.75</v>
      </c>
      <c r="C119" s="42">
        <v>80550.64</v>
      </c>
      <c r="D119" s="42">
        <v>0</v>
      </c>
      <c r="E119" s="42">
        <v>49284.94</v>
      </c>
      <c r="F119" s="42">
        <v>49284.94</v>
      </c>
      <c r="G119" s="42">
        <v>49284.94</v>
      </c>
      <c r="H119" s="42">
        <v>0</v>
      </c>
      <c r="I119" s="42">
        <v>0</v>
      </c>
      <c r="J119" s="42">
        <v>52363.85</v>
      </c>
      <c r="K119" s="42">
        <v>52363.85</v>
      </c>
      <c r="L119" s="42">
        <v>52363.85</v>
      </c>
      <c r="M119" s="42">
        <v>58688.240000000049</v>
      </c>
      <c r="N119" s="44">
        <v>519724</v>
      </c>
      <c r="O119" s="26"/>
      <c r="P119" s="26"/>
      <c r="Q119" s="26"/>
      <c r="R119" s="26"/>
      <c r="S119" s="26"/>
      <c r="T119" s="26"/>
      <c r="U119" s="26"/>
      <c r="V119" s="26"/>
      <c r="W119" s="26"/>
      <c r="X119" s="26"/>
    </row>
    <row r="120" spans="1:24" ht="12.95" customHeight="1" x14ac:dyDescent="0.2">
      <c r="A120" s="42" t="s">
        <v>125</v>
      </c>
      <c r="B120" s="42">
        <v>414518.28</v>
      </c>
      <c r="C120" s="42">
        <v>412136.77</v>
      </c>
      <c r="D120" s="42">
        <v>0</v>
      </c>
      <c r="E120" s="42">
        <v>247432.75</v>
      </c>
      <c r="F120" s="42">
        <v>247432.75</v>
      </c>
      <c r="G120" s="42">
        <v>247432.75</v>
      </c>
      <c r="H120" s="42">
        <v>0</v>
      </c>
      <c r="I120" s="42">
        <v>0</v>
      </c>
      <c r="J120" s="42">
        <v>262890.25</v>
      </c>
      <c r="K120" s="42">
        <v>262890.25</v>
      </c>
      <c r="L120" s="42">
        <v>262890.25</v>
      </c>
      <c r="M120" s="42">
        <v>251625.95000000019</v>
      </c>
      <c r="N120" s="44">
        <v>2609250</v>
      </c>
      <c r="O120" s="26"/>
      <c r="P120" s="26"/>
      <c r="Q120" s="26"/>
      <c r="R120" s="26"/>
      <c r="S120" s="26"/>
      <c r="T120" s="26"/>
      <c r="U120" s="26"/>
      <c r="V120" s="26"/>
      <c r="W120" s="26"/>
      <c r="X120" s="26"/>
    </row>
    <row r="121" spans="1:24" ht="12.95" customHeight="1" x14ac:dyDescent="0.2">
      <c r="A121" s="42" t="s">
        <v>126</v>
      </c>
      <c r="B121" s="42">
        <v>140285.78</v>
      </c>
      <c r="C121" s="42">
        <v>138441.26999999999</v>
      </c>
      <c r="D121" s="42">
        <v>0</v>
      </c>
      <c r="E121" s="42">
        <v>85934.01</v>
      </c>
      <c r="F121" s="42">
        <v>85934.01</v>
      </c>
      <c r="G121" s="42">
        <v>85934.01</v>
      </c>
      <c r="H121" s="42">
        <v>0</v>
      </c>
      <c r="I121" s="42">
        <v>0</v>
      </c>
      <c r="J121" s="42">
        <v>91302.44</v>
      </c>
      <c r="K121" s="42">
        <v>91302.44</v>
      </c>
      <c r="L121" s="42">
        <v>91302.44</v>
      </c>
      <c r="M121" s="42">
        <v>95762.600000000093</v>
      </c>
      <c r="N121" s="44">
        <v>906199</v>
      </c>
      <c r="O121" s="26"/>
      <c r="P121" s="26"/>
      <c r="Q121" s="26"/>
      <c r="R121" s="26"/>
      <c r="S121" s="26"/>
      <c r="T121" s="26"/>
      <c r="U121" s="26"/>
      <c r="V121" s="26"/>
      <c r="W121" s="26"/>
      <c r="X121" s="26"/>
    </row>
    <row r="122" spans="1:24" ht="12.95" customHeight="1" x14ac:dyDescent="0.2">
      <c r="A122" s="42" t="s">
        <v>127</v>
      </c>
      <c r="B122" s="42">
        <v>1276.4100000000001</v>
      </c>
      <c r="C122" s="42">
        <v>761.56</v>
      </c>
      <c r="D122" s="42">
        <v>0</v>
      </c>
      <c r="E122" s="42">
        <v>811.55</v>
      </c>
      <c r="F122" s="42">
        <v>811.55</v>
      </c>
      <c r="G122" s="42">
        <v>811.55</v>
      </c>
      <c r="H122" s="42">
        <v>0</v>
      </c>
      <c r="I122" s="42">
        <v>0</v>
      </c>
      <c r="J122" s="42">
        <v>862.25</v>
      </c>
      <c r="K122" s="42">
        <v>862.25</v>
      </c>
      <c r="L122" s="42">
        <v>862.25</v>
      </c>
      <c r="M122" s="42">
        <v>1498.63</v>
      </c>
      <c r="N122" s="44">
        <v>8558</v>
      </c>
      <c r="O122" s="26"/>
      <c r="P122" s="26"/>
      <c r="Q122" s="26"/>
      <c r="R122" s="26"/>
      <c r="S122" s="26"/>
      <c r="T122" s="26"/>
      <c r="U122" s="26"/>
      <c r="V122" s="26"/>
      <c r="W122" s="26"/>
      <c r="X122" s="26"/>
    </row>
    <row r="123" spans="1:24" ht="12.95" customHeight="1" x14ac:dyDescent="0.2">
      <c r="A123" s="42" t="s">
        <v>128</v>
      </c>
      <c r="B123" s="42">
        <v>212118.59</v>
      </c>
      <c r="C123" s="42">
        <v>218398.93</v>
      </c>
      <c r="D123" s="42">
        <v>0</v>
      </c>
      <c r="E123" s="42">
        <v>135095.67000000001</v>
      </c>
      <c r="F123" s="42">
        <v>135095.67000000001</v>
      </c>
      <c r="G123" s="42">
        <v>135095.67000000001</v>
      </c>
      <c r="H123" s="42">
        <v>0</v>
      </c>
      <c r="I123" s="42">
        <v>0</v>
      </c>
      <c r="J123" s="42">
        <v>143535.31</v>
      </c>
      <c r="K123" s="42">
        <v>143535.31</v>
      </c>
      <c r="L123" s="42">
        <v>143535.31</v>
      </c>
      <c r="M123" s="42">
        <v>158212.5399999998</v>
      </c>
      <c r="N123" s="44">
        <v>1424623</v>
      </c>
      <c r="O123" s="26"/>
      <c r="P123" s="26"/>
      <c r="Q123" s="26"/>
      <c r="R123" s="26"/>
      <c r="S123" s="26"/>
      <c r="T123" s="26"/>
      <c r="U123" s="26"/>
      <c r="V123" s="26"/>
      <c r="W123" s="26"/>
      <c r="X123" s="26"/>
    </row>
    <row r="124" spans="1:24" ht="12.95" customHeight="1" x14ac:dyDescent="0.2">
      <c r="A124" s="42" t="s">
        <v>129</v>
      </c>
      <c r="B124" s="42">
        <v>2373688.44</v>
      </c>
      <c r="C124" s="42">
        <v>2402151.2400000002</v>
      </c>
      <c r="D124" s="42">
        <v>0</v>
      </c>
      <c r="E124" s="42">
        <v>1485926.67</v>
      </c>
      <c r="F124" s="42">
        <v>1485926.67</v>
      </c>
      <c r="G124" s="42">
        <v>1485926.67</v>
      </c>
      <c r="H124" s="42">
        <v>0</v>
      </c>
      <c r="I124" s="42">
        <v>0</v>
      </c>
      <c r="J124" s="42">
        <v>1578754.79</v>
      </c>
      <c r="K124" s="42">
        <v>1578754.79</v>
      </c>
      <c r="L124" s="42">
        <v>1578754.79</v>
      </c>
      <c r="M124" s="42">
        <v>1699642.9400000013</v>
      </c>
      <c r="N124" s="44">
        <v>15669527</v>
      </c>
      <c r="O124" s="26"/>
      <c r="P124" s="26"/>
      <c r="Q124" s="26"/>
      <c r="R124" s="26"/>
      <c r="S124" s="26"/>
      <c r="T124" s="26"/>
      <c r="U124" s="26"/>
      <c r="V124" s="26"/>
      <c r="W124" s="26"/>
      <c r="X124" s="26"/>
    </row>
    <row r="125" spans="1:24" ht="12.95" customHeight="1" x14ac:dyDescent="0.2">
      <c r="A125" s="42" t="s">
        <v>130</v>
      </c>
      <c r="B125" s="42">
        <v>2333495.4700000002</v>
      </c>
      <c r="C125" s="42">
        <v>2348433.4300000002</v>
      </c>
      <c r="D125" s="42">
        <v>0</v>
      </c>
      <c r="E125" s="42">
        <v>1445039.79</v>
      </c>
      <c r="F125" s="42">
        <v>1445039.79</v>
      </c>
      <c r="G125" s="42">
        <v>1445039.79</v>
      </c>
      <c r="H125" s="42">
        <v>0</v>
      </c>
      <c r="I125" s="42">
        <v>0</v>
      </c>
      <c r="J125" s="42">
        <v>1535313.64</v>
      </c>
      <c r="K125" s="42">
        <v>1535313.64</v>
      </c>
      <c r="L125" s="42">
        <v>1535313.64</v>
      </c>
      <c r="M125" s="42">
        <v>1615373.8099999987</v>
      </c>
      <c r="N125" s="44">
        <v>15238363</v>
      </c>
      <c r="O125" s="26"/>
      <c r="P125" s="26"/>
      <c r="Q125" s="26"/>
      <c r="R125" s="26"/>
      <c r="S125" s="26"/>
      <c r="T125" s="26"/>
      <c r="U125" s="26"/>
      <c r="V125" s="26"/>
      <c r="W125" s="26"/>
      <c r="X125" s="26"/>
    </row>
    <row r="126" spans="1:24" ht="12.95" customHeight="1" x14ac:dyDescent="0.2">
      <c r="A126" s="42" t="s">
        <v>131</v>
      </c>
      <c r="B126" s="42">
        <v>246600.31</v>
      </c>
      <c r="C126" s="42">
        <v>232386.9</v>
      </c>
      <c r="D126" s="42">
        <v>0</v>
      </c>
      <c r="E126" s="42">
        <v>159238.78</v>
      </c>
      <c r="F126" s="42">
        <v>159238.78</v>
      </c>
      <c r="G126" s="42">
        <v>159238.78</v>
      </c>
      <c r="H126" s="42">
        <v>0</v>
      </c>
      <c r="I126" s="42">
        <v>0</v>
      </c>
      <c r="J126" s="42">
        <v>169186.67</v>
      </c>
      <c r="K126" s="42">
        <v>169186.67</v>
      </c>
      <c r="L126" s="42">
        <v>169186.67</v>
      </c>
      <c r="M126" s="42">
        <v>214955.44000000018</v>
      </c>
      <c r="N126" s="44">
        <v>1679219</v>
      </c>
      <c r="O126" s="26"/>
      <c r="P126" s="26"/>
      <c r="Q126" s="26"/>
      <c r="R126" s="26"/>
      <c r="S126" s="26"/>
      <c r="T126" s="26"/>
      <c r="U126" s="26"/>
      <c r="V126" s="26"/>
      <c r="W126" s="26"/>
      <c r="X126" s="26"/>
    </row>
    <row r="127" spans="1:24" ht="12.95" customHeight="1" x14ac:dyDescent="0.2">
      <c r="A127" s="42" t="s">
        <v>132</v>
      </c>
      <c r="B127" s="42">
        <v>38988.75</v>
      </c>
      <c r="C127" s="42">
        <v>39031.1</v>
      </c>
      <c r="D127" s="42">
        <v>0</v>
      </c>
      <c r="E127" s="42">
        <v>23563.7</v>
      </c>
      <c r="F127" s="42">
        <v>23563.7</v>
      </c>
      <c r="G127" s="42">
        <v>23563.7</v>
      </c>
      <c r="H127" s="42">
        <v>0</v>
      </c>
      <c r="I127" s="42">
        <v>0</v>
      </c>
      <c r="J127" s="42">
        <v>25035.759999999998</v>
      </c>
      <c r="K127" s="42">
        <v>25035.759999999998</v>
      </c>
      <c r="L127" s="42">
        <v>25035.759999999998</v>
      </c>
      <c r="M127" s="42">
        <v>24667.76999999996</v>
      </c>
      <c r="N127" s="44">
        <v>248486</v>
      </c>
      <c r="O127" s="26"/>
      <c r="P127" s="26"/>
      <c r="Q127" s="26"/>
      <c r="R127" s="26"/>
      <c r="S127" s="26"/>
      <c r="T127" s="26"/>
      <c r="U127" s="26"/>
      <c r="V127" s="26"/>
      <c r="W127" s="26"/>
      <c r="X127" s="26"/>
    </row>
    <row r="128" spans="1:24" ht="12.95" customHeight="1" x14ac:dyDescent="0.2">
      <c r="A128" s="42" t="s">
        <v>133</v>
      </c>
      <c r="B128" s="42">
        <v>5771242.3399999999</v>
      </c>
      <c r="C128" s="42">
        <v>5744161.6699999999</v>
      </c>
      <c r="D128" s="42">
        <v>0</v>
      </c>
      <c r="E128" s="42">
        <v>3519533.23</v>
      </c>
      <c r="F128" s="42">
        <v>3519533.23</v>
      </c>
      <c r="G128" s="42">
        <v>3519533.23</v>
      </c>
      <c r="H128" s="42">
        <v>0</v>
      </c>
      <c r="I128" s="42">
        <v>0</v>
      </c>
      <c r="J128" s="42">
        <v>3739403.88</v>
      </c>
      <c r="K128" s="42">
        <v>3739403.88</v>
      </c>
      <c r="L128" s="42">
        <v>3739403.88</v>
      </c>
      <c r="M128" s="42">
        <v>3822281.6600000039</v>
      </c>
      <c r="N128" s="44">
        <v>37114497</v>
      </c>
      <c r="O128" s="26"/>
      <c r="P128" s="26"/>
      <c r="Q128" s="26"/>
      <c r="R128" s="26"/>
      <c r="S128" s="26"/>
      <c r="T128" s="26"/>
      <c r="U128" s="26"/>
      <c r="V128" s="26"/>
      <c r="W128" s="26"/>
      <c r="X128" s="26"/>
    </row>
    <row r="129" spans="1:24" ht="12.95" customHeight="1" x14ac:dyDescent="0.2">
      <c r="A129" s="42" t="s">
        <v>134</v>
      </c>
      <c r="B129" s="42">
        <v>58318.91</v>
      </c>
      <c r="C129" s="42">
        <v>59156.26</v>
      </c>
      <c r="D129" s="42">
        <v>0</v>
      </c>
      <c r="E129" s="42">
        <v>39671.46</v>
      </c>
      <c r="F129" s="42">
        <v>39671.46</v>
      </c>
      <c r="G129" s="42">
        <v>39671.46</v>
      </c>
      <c r="H129" s="42">
        <v>0</v>
      </c>
      <c r="I129" s="42">
        <v>0</v>
      </c>
      <c r="J129" s="42">
        <v>42149.79</v>
      </c>
      <c r="K129" s="42">
        <v>42149.79</v>
      </c>
      <c r="L129" s="42">
        <v>42149.79</v>
      </c>
      <c r="M129" s="42">
        <v>55408.080000000075</v>
      </c>
      <c r="N129" s="44">
        <v>418347</v>
      </c>
      <c r="O129" s="26"/>
      <c r="P129" s="26"/>
      <c r="Q129" s="26"/>
      <c r="R129" s="26"/>
      <c r="S129" s="26"/>
      <c r="T129" s="26"/>
      <c r="U129" s="26"/>
      <c r="V129" s="26"/>
      <c r="W129" s="26"/>
      <c r="X129" s="26"/>
    </row>
    <row r="130" spans="1:24" ht="12.95" customHeight="1" x14ac:dyDescent="0.2">
      <c r="A130" s="42" t="s">
        <v>135</v>
      </c>
      <c r="B130" s="42">
        <v>876971.72</v>
      </c>
      <c r="C130" s="42">
        <v>883544.8</v>
      </c>
      <c r="D130" s="42">
        <v>0</v>
      </c>
      <c r="E130" s="42">
        <v>540281.61</v>
      </c>
      <c r="F130" s="42">
        <v>540281.61</v>
      </c>
      <c r="G130" s="42">
        <v>540281.61</v>
      </c>
      <c r="H130" s="42">
        <v>0</v>
      </c>
      <c r="I130" s="42">
        <v>0</v>
      </c>
      <c r="J130" s="42">
        <v>574033.82999999996</v>
      </c>
      <c r="K130" s="42">
        <v>574033.82999999996</v>
      </c>
      <c r="L130" s="42">
        <v>574033.82999999996</v>
      </c>
      <c r="M130" s="42">
        <v>593963.16000000015</v>
      </c>
      <c r="N130" s="44">
        <v>5697426</v>
      </c>
      <c r="O130" s="26"/>
      <c r="P130" s="26"/>
      <c r="Q130" s="26"/>
      <c r="R130" s="26"/>
      <c r="S130" s="26"/>
      <c r="T130" s="26"/>
      <c r="U130" s="26"/>
      <c r="V130" s="26"/>
      <c r="W130" s="26"/>
      <c r="X130" s="26"/>
    </row>
    <row r="131" spans="1:24" ht="12.95" customHeight="1" x14ac:dyDescent="0.2">
      <c r="A131" s="42" t="s">
        <v>136</v>
      </c>
      <c r="B131" s="42">
        <v>713519.84</v>
      </c>
      <c r="C131" s="42">
        <v>685198.37</v>
      </c>
      <c r="D131" s="42">
        <v>0</v>
      </c>
      <c r="E131" s="42">
        <v>415926.46</v>
      </c>
      <c r="F131" s="42">
        <v>415926.46</v>
      </c>
      <c r="G131" s="42">
        <v>415926.46</v>
      </c>
      <c r="H131" s="42">
        <v>0</v>
      </c>
      <c r="I131" s="42">
        <v>0</v>
      </c>
      <c r="J131" s="42">
        <v>441910.03</v>
      </c>
      <c r="K131" s="42">
        <v>441910.03</v>
      </c>
      <c r="L131" s="42">
        <v>441910.03</v>
      </c>
      <c r="M131" s="42">
        <v>413837.31999999937</v>
      </c>
      <c r="N131" s="44">
        <v>4386065</v>
      </c>
      <c r="O131" s="26"/>
      <c r="P131" s="26"/>
      <c r="Q131" s="26"/>
      <c r="R131" s="26"/>
      <c r="S131" s="26"/>
      <c r="T131" s="26"/>
      <c r="U131" s="26"/>
      <c r="V131" s="26"/>
      <c r="W131" s="26"/>
      <c r="X131" s="26"/>
    </row>
    <row r="132" spans="1:24" ht="12.95" customHeight="1" x14ac:dyDescent="0.2">
      <c r="A132" s="42" t="s">
        <v>137</v>
      </c>
      <c r="B132" s="42">
        <v>131721.41</v>
      </c>
      <c r="C132" s="42">
        <v>130184.24</v>
      </c>
      <c r="D132" s="42">
        <v>0</v>
      </c>
      <c r="E132" s="42">
        <v>80382.240000000005</v>
      </c>
      <c r="F132" s="45">
        <v>80382.240000000005</v>
      </c>
      <c r="G132" s="42">
        <v>80382.240000000005</v>
      </c>
      <c r="H132" s="42">
        <v>0</v>
      </c>
      <c r="I132" s="42">
        <v>0</v>
      </c>
      <c r="J132" s="42">
        <v>85403.839999999997</v>
      </c>
      <c r="K132" s="42">
        <v>85403.839999999997</v>
      </c>
      <c r="L132" s="42">
        <v>85403.839999999997</v>
      </c>
      <c r="M132" s="42">
        <v>88390.110000000102</v>
      </c>
      <c r="N132" s="44">
        <v>847654</v>
      </c>
      <c r="O132" s="26"/>
      <c r="P132" s="26"/>
      <c r="Q132" s="26"/>
      <c r="R132" s="26"/>
      <c r="S132" s="26"/>
      <c r="T132" s="26"/>
      <c r="U132" s="26"/>
      <c r="V132" s="26"/>
      <c r="W132" s="26"/>
      <c r="X132" s="26"/>
    </row>
    <row r="133" spans="1:24" ht="12.95" customHeight="1" x14ac:dyDescent="0.2">
      <c r="A133" s="42" t="s">
        <v>138</v>
      </c>
      <c r="B133" s="42">
        <v>304381.71999999997</v>
      </c>
      <c r="C133" s="42">
        <v>302441.28999999998</v>
      </c>
      <c r="D133" s="42">
        <v>0</v>
      </c>
      <c r="E133" s="42">
        <v>194236.87</v>
      </c>
      <c r="F133" s="42">
        <v>194236.87</v>
      </c>
      <c r="G133" s="42">
        <v>194236.87</v>
      </c>
      <c r="H133" s="42">
        <v>0</v>
      </c>
      <c r="I133" s="42">
        <v>0</v>
      </c>
      <c r="J133" s="42">
        <v>206371.14</v>
      </c>
      <c r="K133" s="42">
        <v>206371.14</v>
      </c>
      <c r="L133" s="42">
        <v>206371.14</v>
      </c>
      <c r="M133" s="42">
        <v>239636.9599999995</v>
      </c>
      <c r="N133" s="44">
        <v>2048284</v>
      </c>
      <c r="O133" s="26"/>
      <c r="P133" s="26"/>
      <c r="Q133" s="26"/>
      <c r="R133" s="26"/>
      <c r="S133" s="26"/>
      <c r="T133" s="26"/>
      <c r="U133" s="26"/>
      <c r="V133" s="26"/>
      <c r="W133" s="26"/>
      <c r="X133" s="26"/>
    </row>
    <row r="134" spans="1:24" ht="12.95" customHeight="1" x14ac:dyDescent="0.2">
      <c r="A134" s="42" t="s">
        <v>139</v>
      </c>
      <c r="B134" s="42">
        <v>151037.03</v>
      </c>
      <c r="C134" s="42">
        <v>154237.68</v>
      </c>
      <c r="D134" s="42">
        <v>0</v>
      </c>
      <c r="E134" s="42">
        <v>94678.1</v>
      </c>
      <c r="F134" s="42">
        <v>94678.1</v>
      </c>
      <c r="G134" s="42">
        <v>94678.1</v>
      </c>
      <c r="H134" s="42">
        <v>0</v>
      </c>
      <c r="I134" s="42">
        <v>0</v>
      </c>
      <c r="J134" s="42">
        <v>100592.79</v>
      </c>
      <c r="K134" s="42">
        <v>100592.79</v>
      </c>
      <c r="L134" s="42">
        <v>100592.79</v>
      </c>
      <c r="M134" s="42">
        <v>107320.62</v>
      </c>
      <c r="N134" s="44">
        <v>998408</v>
      </c>
      <c r="O134" s="26"/>
      <c r="P134" s="26"/>
      <c r="Q134" s="26"/>
      <c r="R134" s="26"/>
      <c r="S134" s="26"/>
      <c r="T134" s="26"/>
      <c r="U134" s="26"/>
      <c r="V134" s="26"/>
      <c r="W134" s="26"/>
      <c r="X134" s="26"/>
    </row>
    <row r="135" spans="1:24" ht="12.95" customHeight="1" x14ac:dyDescent="0.2">
      <c r="A135" s="42" t="s">
        <v>140</v>
      </c>
      <c r="B135" s="42">
        <v>6434.69</v>
      </c>
      <c r="C135" s="42">
        <v>6434.69</v>
      </c>
      <c r="D135" s="42">
        <v>0</v>
      </c>
      <c r="E135" s="42">
        <v>3905.25</v>
      </c>
      <c r="F135" s="42">
        <v>3905.25</v>
      </c>
      <c r="G135" s="42">
        <v>3905.25</v>
      </c>
      <c r="H135" s="42">
        <v>0</v>
      </c>
      <c r="I135" s="42">
        <v>0</v>
      </c>
      <c r="J135" s="42">
        <v>4149.22</v>
      </c>
      <c r="K135" s="42">
        <v>4149.22</v>
      </c>
      <c r="L135" s="42">
        <v>4149.22</v>
      </c>
      <c r="M135" s="42">
        <v>4149.2099999999991</v>
      </c>
      <c r="N135" s="44">
        <v>41182</v>
      </c>
      <c r="O135" s="26"/>
      <c r="P135" s="26"/>
      <c r="Q135" s="26"/>
      <c r="R135" s="26"/>
      <c r="S135" s="26"/>
      <c r="T135" s="26"/>
      <c r="U135" s="26"/>
      <c r="V135" s="26"/>
      <c r="W135" s="26"/>
      <c r="X135" s="26"/>
    </row>
    <row r="136" spans="1:24" ht="12.95" customHeight="1" x14ac:dyDescent="0.2">
      <c r="A136" s="42" t="s">
        <v>141</v>
      </c>
      <c r="B136" s="42">
        <v>3723952.5</v>
      </c>
      <c r="C136" s="42">
        <v>3737014.7</v>
      </c>
      <c r="D136" s="42">
        <v>0</v>
      </c>
      <c r="E136" s="42">
        <v>2282431.59</v>
      </c>
      <c r="F136" s="42">
        <v>2282431.59</v>
      </c>
      <c r="G136" s="42">
        <v>2282431.59</v>
      </c>
      <c r="H136" s="42">
        <v>0</v>
      </c>
      <c r="I136" s="42">
        <v>0</v>
      </c>
      <c r="J136" s="42">
        <v>2425018.6</v>
      </c>
      <c r="K136" s="42">
        <v>2425018.6</v>
      </c>
      <c r="L136" s="42">
        <v>2425018.6</v>
      </c>
      <c r="M136" s="42">
        <v>2485584.2300000004</v>
      </c>
      <c r="N136" s="44">
        <v>24068902</v>
      </c>
      <c r="O136" s="26"/>
      <c r="P136" s="26"/>
      <c r="Q136" s="26"/>
      <c r="R136" s="26"/>
      <c r="S136" s="26"/>
      <c r="T136" s="26"/>
      <c r="U136" s="26"/>
      <c r="V136" s="26"/>
      <c r="W136" s="26"/>
      <c r="X136" s="26"/>
    </row>
    <row r="137" spans="1:24" ht="12.95" customHeight="1" thickBot="1" x14ac:dyDescent="0.25">
      <c r="A137" s="46" t="s">
        <v>142</v>
      </c>
      <c r="B137" s="46">
        <v>86981.72</v>
      </c>
      <c r="C137" s="46">
        <v>97576.57</v>
      </c>
      <c r="D137" s="46">
        <v>0</v>
      </c>
      <c r="E137" s="46">
        <v>61912.19</v>
      </c>
      <c r="F137" s="46">
        <v>61912.19</v>
      </c>
      <c r="G137" s="46">
        <v>61912.19</v>
      </c>
      <c r="H137" s="46">
        <v>0</v>
      </c>
      <c r="I137" s="46">
        <v>0</v>
      </c>
      <c r="J137" s="46">
        <v>65779.94</v>
      </c>
      <c r="K137" s="46">
        <v>65779.94</v>
      </c>
      <c r="L137" s="46">
        <v>65779.94</v>
      </c>
      <c r="M137" s="46">
        <v>85247.319999999949</v>
      </c>
      <c r="N137" s="47">
        <v>652882</v>
      </c>
      <c r="O137" s="26"/>
      <c r="P137" s="26"/>
      <c r="Q137" s="26"/>
      <c r="R137" s="26"/>
      <c r="S137" s="26"/>
      <c r="T137" s="26"/>
      <c r="U137" s="26"/>
      <c r="V137" s="26"/>
      <c r="W137" s="26"/>
      <c r="X137" s="26"/>
    </row>
    <row r="138" spans="1:24" s="27" customFormat="1" ht="12.95" customHeight="1" thickTop="1" thickBot="1" x14ac:dyDescent="0.25">
      <c r="A138" s="48"/>
      <c r="B138" s="48">
        <v>254520617.22</v>
      </c>
      <c r="C138" s="48">
        <v>254520620.3899999</v>
      </c>
      <c r="D138" s="48">
        <v>0</v>
      </c>
      <c r="E138" s="48">
        <v>154469995.46999997</v>
      </c>
      <c r="F138" s="48">
        <v>154469995.46999997</v>
      </c>
      <c r="G138" s="48">
        <v>154469995.46999997</v>
      </c>
      <c r="H138" s="48">
        <v>0</v>
      </c>
      <c r="I138" s="48">
        <v>0</v>
      </c>
      <c r="J138" s="48">
        <v>164119973.12999991</v>
      </c>
      <c r="K138" s="48">
        <v>164119973.12999991</v>
      </c>
      <c r="L138" s="48">
        <v>164119973.12999991</v>
      </c>
      <c r="M138" s="48">
        <v>164121326.00000003</v>
      </c>
      <c r="N138" s="48">
        <v>1628932469.4099998</v>
      </c>
    </row>
    <row r="139" spans="1:24" ht="12.95" customHeight="1" thickTop="1" x14ac:dyDescent="0.2">
      <c r="O139" s="26"/>
      <c r="P139" s="26"/>
      <c r="Q139" s="26"/>
      <c r="R139" s="26"/>
      <c r="S139" s="26"/>
      <c r="T139" s="26"/>
      <c r="U139" s="26"/>
      <c r="V139" s="26"/>
      <c r="W139" s="26"/>
      <c r="X139" s="26"/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23"/>
  <sheetViews>
    <sheetView showGridLines="0" zoomScaleNormal="100" workbookViewId="0">
      <pane xSplit="1" ySplit="11" topLeftCell="D12" activePane="bottomRight" state="frozen"/>
      <selection activeCell="B14" sqref="B14:B141"/>
      <selection pane="topRight" activeCell="B14" sqref="B14:B141"/>
      <selection pane="bottomLeft" activeCell="B14" sqref="B14:B141"/>
      <selection pane="bottomRight" activeCell="A2" sqref="A2"/>
    </sheetView>
  </sheetViews>
  <sheetFormatPr defaultColWidth="9.140625" defaultRowHeight="12.75" x14ac:dyDescent="0.2"/>
  <cols>
    <col min="1" max="1" width="52.85546875" style="19" bestFit="1" customWidth="1"/>
    <col min="2" max="13" width="13.85546875" style="19" customWidth="1"/>
    <col min="14" max="14" width="16.5703125" style="19" customWidth="1"/>
    <col min="15" max="16" width="13.5703125" style="19" bestFit="1" customWidth="1"/>
    <col min="17" max="16384" width="9.140625" style="19"/>
  </cols>
  <sheetData>
    <row r="1" spans="1:14" ht="12.95" customHeight="1" x14ac:dyDescent="0.2"/>
    <row r="2" spans="1:14" ht="12.95" customHeight="1" x14ac:dyDescent="0.2">
      <c r="A2" s="21" t="s">
        <v>12</v>
      </c>
    </row>
    <row r="3" spans="1:14" ht="12.95" customHeight="1" x14ac:dyDescent="0.2">
      <c r="A3" s="21" t="s">
        <v>143</v>
      </c>
    </row>
    <row r="4" spans="1:14" ht="12.95" customHeight="1" x14ac:dyDescent="0.2">
      <c r="A4" s="21"/>
    </row>
    <row r="5" spans="1:14" ht="12.95" customHeight="1" x14ac:dyDescent="0.2">
      <c r="A5" s="21"/>
    </row>
    <row r="6" spans="1:14" ht="12.95" customHeight="1" x14ac:dyDescent="0.2">
      <c r="A6" s="21"/>
    </row>
    <row r="7" spans="1:14" ht="12.95" customHeight="1" x14ac:dyDescent="0.2">
      <c r="A7" s="19" t="s">
        <v>14</v>
      </c>
    </row>
    <row r="8" spans="1:14" ht="12.95" customHeight="1" x14ac:dyDescent="0.2"/>
    <row r="9" spans="1:14" ht="12.95" customHeight="1" x14ac:dyDescent="0.2"/>
    <row r="10" spans="1:14" ht="12.95" customHeight="1" x14ac:dyDescent="0.2"/>
    <row r="11" spans="1:14" s="20" customFormat="1" ht="12.95" customHeight="1" x14ac:dyDescent="0.2">
      <c r="A11" s="22" t="s">
        <v>15</v>
      </c>
      <c r="B11" s="22">
        <v>44409</v>
      </c>
      <c r="C11" s="22">
        <v>44440</v>
      </c>
      <c r="D11" s="22">
        <v>44470</v>
      </c>
      <c r="E11" s="22">
        <v>44501</v>
      </c>
      <c r="F11" s="22">
        <v>44531</v>
      </c>
      <c r="G11" s="22">
        <v>44562</v>
      </c>
      <c r="H11" s="22">
        <v>44593</v>
      </c>
      <c r="I11" s="22">
        <v>44621</v>
      </c>
      <c r="J11" s="22">
        <v>44652</v>
      </c>
      <c r="K11" s="22">
        <v>44682</v>
      </c>
      <c r="L11" s="22">
        <v>44713</v>
      </c>
      <c r="M11" s="22">
        <v>44743</v>
      </c>
      <c r="N11" s="23" t="s">
        <v>16</v>
      </c>
    </row>
    <row r="12" spans="1:14" s="20" customFormat="1" ht="12.95" customHeight="1" x14ac:dyDescent="0.2">
      <c r="A12" s="84"/>
      <c r="B12" s="86" t="s">
        <v>17</v>
      </c>
      <c r="C12" s="86" t="s">
        <v>17</v>
      </c>
      <c r="D12" s="86" t="s">
        <v>17</v>
      </c>
      <c r="E12" s="86" t="s">
        <v>17</v>
      </c>
      <c r="F12" s="86" t="s">
        <v>17</v>
      </c>
      <c r="G12" s="86" t="s">
        <v>17</v>
      </c>
      <c r="H12" s="86" t="s">
        <v>17</v>
      </c>
      <c r="I12" s="86" t="s">
        <v>17</v>
      </c>
      <c r="J12" s="86" t="s">
        <v>17</v>
      </c>
      <c r="K12" s="86" t="s">
        <v>17</v>
      </c>
      <c r="L12" s="86" t="s">
        <v>17</v>
      </c>
      <c r="M12" s="86" t="s">
        <v>17</v>
      </c>
      <c r="N12" s="87" t="s">
        <v>17</v>
      </c>
    </row>
    <row r="13" spans="1:14" ht="12.95" customHeight="1" x14ac:dyDescent="0.2">
      <c r="A13" s="49" t="s">
        <v>144</v>
      </c>
      <c r="B13" s="49">
        <v>681241.32000000007</v>
      </c>
      <c r="C13" s="49">
        <v>422763.3</v>
      </c>
      <c r="D13" s="49">
        <v>0</v>
      </c>
      <c r="E13" s="49">
        <v>385579.15</v>
      </c>
      <c r="F13" s="49">
        <v>385579.15</v>
      </c>
      <c r="G13" s="49">
        <v>385579.15</v>
      </c>
      <c r="H13" s="49">
        <v>0</v>
      </c>
      <c r="I13" s="49">
        <v>0</v>
      </c>
      <c r="J13" s="49">
        <v>144678.23250000004</v>
      </c>
      <c r="K13" s="49">
        <v>144678.23250000004</v>
      </c>
      <c r="L13" s="49">
        <v>144678.23250000004</v>
      </c>
      <c r="M13" s="49">
        <v>144678.23250000004</v>
      </c>
      <c r="N13" s="50">
        <v>2839454.9999999995</v>
      </c>
    </row>
    <row r="14" spans="1:14" ht="12.95" customHeight="1" x14ac:dyDescent="0.2">
      <c r="A14" s="49" t="s">
        <v>21</v>
      </c>
      <c r="B14" s="49">
        <v>702329.28</v>
      </c>
      <c r="C14" s="49">
        <v>548072.32999999996</v>
      </c>
      <c r="D14" s="49">
        <v>0</v>
      </c>
      <c r="E14" s="49">
        <v>554564.49</v>
      </c>
      <c r="F14" s="49">
        <v>554564.49</v>
      </c>
      <c r="G14" s="49">
        <v>554564.49</v>
      </c>
      <c r="H14" s="49">
        <v>0</v>
      </c>
      <c r="I14" s="49">
        <v>0</v>
      </c>
      <c r="J14" s="49">
        <v>292447.48</v>
      </c>
      <c r="K14" s="49">
        <v>292447.48</v>
      </c>
      <c r="L14" s="49">
        <v>292447.48</v>
      </c>
      <c r="M14" s="49">
        <v>292447.48</v>
      </c>
      <c r="N14" s="50">
        <v>4083885</v>
      </c>
    </row>
    <row r="15" spans="1:14" ht="12.95" customHeight="1" x14ac:dyDescent="0.2">
      <c r="A15" s="49" t="s">
        <v>22</v>
      </c>
      <c r="B15" s="49">
        <v>274320.18</v>
      </c>
      <c r="C15" s="49">
        <v>217525.15</v>
      </c>
      <c r="D15" s="49">
        <v>0</v>
      </c>
      <c r="E15" s="49">
        <v>242479.97</v>
      </c>
      <c r="F15" s="49">
        <v>242479.97</v>
      </c>
      <c r="G15" s="49">
        <v>242479.97</v>
      </c>
      <c r="H15" s="49">
        <v>0</v>
      </c>
      <c r="I15" s="49">
        <v>0</v>
      </c>
      <c r="J15" s="49">
        <v>141592.19</v>
      </c>
      <c r="K15" s="49">
        <v>141592.19</v>
      </c>
      <c r="L15" s="49">
        <v>141592.19</v>
      </c>
      <c r="M15" s="49">
        <v>141592.19</v>
      </c>
      <c r="N15" s="50">
        <v>1785653.9999999998</v>
      </c>
    </row>
    <row r="16" spans="1:14" ht="12.95" customHeight="1" x14ac:dyDescent="0.2">
      <c r="A16" s="49" t="s">
        <v>23</v>
      </c>
      <c r="B16" s="49">
        <v>310349.25</v>
      </c>
      <c r="C16" s="49">
        <v>218836.87</v>
      </c>
      <c r="D16" s="49">
        <v>0</v>
      </c>
      <c r="E16" s="49">
        <v>227840.49</v>
      </c>
      <c r="F16" s="49">
        <v>227840.49</v>
      </c>
      <c r="G16" s="49">
        <v>227840.49</v>
      </c>
      <c r="H16" s="49">
        <v>0</v>
      </c>
      <c r="I16" s="49">
        <v>0</v>
      </c>
      <c r="J16" s="49">
        <v>116284.85250000004</v>
      </c>
      <c r="K16" s="49">
        <v>116284.85250000004</v>
      </c>
      <c r="L16" s="49">
        <v>116284.85250000004</v>
      </c>
      <c r="M16" s="49">
        <v>116284.85250000004</v>
      </c>
      <c r="N16" s="50">
        <v>1677847</v>
      </c>
    </row>
    <row r="17" spans="1:14" ht="12.95" customHeight="1" x14ac:dyDescent="0.2">
      <c r="A17" s="49" t="s">
        <v>25</v>
      </c>
      <c r="B17" s="49">
        <v>119336.1</v>
      </c>
      <c r="C17" s="49">
        <v>92102.35</v>
      </c>
      <c r="D17" s="49">
        <v>0</v>
      </c>
      <c r="E17" s="49">
        <v>93246.32</v>
      </c>
      <c r="F17" s="49">
        <v>93246.32</v>
      </c>
      <c r="G17" s="49">
        <v>93246.32</v>
      </c>
      <c r="H17" s="49">
        <v>0</v>
      </c>
      <c r="I17" s="49">
        <v>0</v>
      </c>
      <c r="J17" s="49">
        <v>48875.147499999992</v>
      </c>
      <c r="K17" s="49">
        <v>48875.147499999992</v>
      </c>
      <c r="L17" s="49">
        <v>48875.147499999992</v>
      </c>
      <c r="M17" s="49">
        <v>48875.147499999992</v>
      </c>
      <c r="N17" s="50">
        <v>686677.99999999988</v>
      </c>
    </row>
    <row r="18" spans="1:14" ht="12.95" customHeight="1" x14ac:dyDescent="0.2">
      <c r="A18" s="49" t="s">
        <v>27</v>
      </c>
      <c r="B18" s="49">
        <v>831934.8</v>
      </c>
      <c r="C18" s="49">
        <v>641190</v>
      </c>
      <c r="D18" s="49">
        <v>0</v>
      </c>
      <c r="E18" s="49">
        <v>649771.25</v>
      </c>
      <c r="F18" s="49">
        <v>649771.25</v>
      </c>
      <c r="G18" s="49">
        <v>649771.25</v>
      </c>
      <c r="H18" s="49">
        <v>0</v>
      </c>
      <c r="I18" s="49">
        <v>0</v>
      </c>
      <c r="J18" s="49">
        <v>340640.36250000005</v>
      </c>
      <c r="K18" s="49">
        <v>340640.36250000005</v>
      </c>
      <c r="L18" s="49">
        <v>340640.36250000005</v>
      </c>
      <c r="M18" s="49">
        <v>340640.36250000005</v>
      </c>
      <c r="N18" s="50">
        <v>4784999.9999999991</v>
      </c>
    </row>
    <row r="19" spans="1:14" ht="12.95" customHeight="1" x14ac:dyDescent="0.2">
      <c r="A19" s="49" t="s">
        <v>28</v>
      </c>
      <c r="B19" s="49">
        <v>183661.59000000003</v>
      </c>
      <c r="C19" s="49">
        <v>145636.43</v>
      </c>
      <c r="D19" s="49">
        <v>0</v>
      </c>
      <c r="E19" s="49">
        <v>162344.09</v>
      </c>
      <c r="F19" s="49">
        <v>162344.09</v>
      </c>
      <c r="G19" s="49">
        <v>162344.09</v>
      </c>
      <c r="H19" s="49">
        <v>0</v>
      </c>
      <c r="I19" s="49">
        <v>0</v>
      </c>
      <c r="J19" s="49">
        <v>94798.17750000002</v>
      </c>
      <c r="K19" s="49">
        <v>94798.17750000002</v>
      </c>
      <c r="L19" s="49">
        <v>94798.17750000002</v>
      </c>
      <c r="M19" s="49">
        <v>94798.17750000002</v>
      </c>
      <c r="N19" s="50">
        <v>1195523</v>
      </c>
    </row>
    <row r="20" spans="1:14" ht="12.95" customHeight="1" x14ac:dyDescent="0.2">
      <c r="A20" s="49" t="s">
        <v>31</v>
      </c>
      <c r="B20" s="49">
        <v>122662.05</v>
      </c>
      <c r="C20" s="49">
        <v>79804.240000000005</v>
      </c>
      <c r="D20" s="49">
        <v>0</v>
      </c>
      <c r="E20" s="49">
        <v>86013.55</v>
      </c>
      <c r="F20" s="49">
        <v>86013.55</v>
      </c>
      <c r="G20" s="49">
        <v>86013.55</v>
      </c>
      <c r="H20" s="49">
        <v>0</v>
      </c>
      <c r="I20" s="49">
        <v>0</v>
      </c>
      <c r="J20" s="49">
        <v>43227.014999999999</v>
      </c>
      <c r="K20" s="49">
        <v>43227.014999999999</v>
      </c>
      <c r="L20" s="49">
        <v>43227.014999999999</v>
      </c>
      <c r="M20" s="49">
        <v>43227.014999999999</v>
      </c>
      <c r="N20" s="50">
        <v>633415</v>
      </c>
    </row>
    <row r="21" spans="1:14" ht="12.95" customHeight="1" x14ac:dyDescent="0.2">
      <c r="A21" s="49" t="s">
        <v>32</v>
      </c>
      <c r="B21" s="49">
        <v>127499.76000000001</v>
      </c>
      <c r="C21" s="49">
        <v>93613.87</v>
      </c>
      <c r="D21" s="49">
        <v>0</v>
      </c>
      <c r="E21" s="49">
        <v>85380.08</v>
      </c>
      <c r="F21" s="49">
        <v>85380.08</v>
      </c>
      <c r="G21" s="49">
        <v>85380.08</v>
      </c>
      <c r="H21" s="49">
        <v>0</v>
      </c>
      <c r="I21" s="49">
        <v>0</v>
      </c>
      <c r="J21" s="49">
        <v>37874.032499999987</v>
      </c>
      <c r="K21" s="49">
        <v>37874.032499999987</v>
      </c>
      <c r="L21" s="49">
        <v>37874.032499999987</v>
      </c>
      <c r="M21" s="49">
        <v>37874.032499999987</v>
      </c>
      <c r="N21" s="50">
        <v>628750</v>
      </c>
    </row>
    <row r="22" spans="1:14" ht="12.95" customHeight="1" x14ac:dyDescent="0.2">
      <c r="A22" s="49" t="s">
        <v>33</v>
      </c>
      <c r="B22" s="49">
        <v>250692.12</v>
      </c>
      <c r="C22" s="49">
        <v>176572.87</v>
      </c>
      <c r="D22" s="49">
        <v>0</v>
      </c>
      <c r="E22" s="49">
        <v>167210.93</v>
      </c>
      <c r="F22" s="49">
        <v>167210.93</v>
      </c>
      <c r="G22" s="49">
        <v>167210.93</v>
      </c>
      <c r="H22" s="49">
        <v>0</v>
      </c>
      <c r="I22" s="49">
        <v>0</v>
      </c>
      <c r="J22" s="49">
        <v>75616.305000000051</v>
      </c>
      <c r="K22" s="49">
        <v>75616.305000000051</v>
      </c>
      <c r="L22" s="49">
        <v>75616.305000000051</v>
      </c>
      <c r="M22" s="49">
        <v>75616.305000000051</v>
      </c>
      <c r="N22" s="50">
        <v>1231363</v>
      </c>
    </row>
    <row r="23" spans="1:14" ht="12.95" customHeight="1" x14ac:dyDescent="0.2">
      <c r="A23" s="49" t="s">
        <v>34</v>
      </c>
      <c r="B23" s="49">
        <v>831934.8</v>
      </c>
      <c r="C23" s="49">
        <v>641190</v>
      </c>
      <c r="D23" s="49">
        <v>0</v>
      </c>
      <c r="E23" s="49">
        <v>649149.31999999995</v>
      </c>
      <c r="F23" s="49">
        <v>649149.31999999995</v>
      </c>
      <c r="G23" s="49">
        <v>649149.31999999995</v>
      </c>
      <c r="H23" s="49">
        <v>0</v>
      </c>
      <c r="I23" s="49">
        <v>0</v>
      </c>
      <c r="J23" s="49">
        <v>339961.81000000006</v>
      </c>
      <c r="K23" s="49">
        <v>339961.81000000006</v>
      </c>
      <c r="L23" s="49">
        <v>339961.81000000006</v>
      </c>
      <c r="M23" s="49">
        <v>339961.81000000006</v>
      </c>
      <c r="N23" s="50">
        <v>4780420</v>
      </c>
    </row>
    <row r="24" spans="1:14" ht="12.95" customHeight="1" x14ac:dyDescent="0.2">
      <c r="A24" s="49" t="s">
        <v>35</v>
      </c>
      <c r="B24" s="49">
        <v>229013.49</v>
      </c>
      <c r="C24" s="49">
        <v>168377.3</v>
      </c>
      <c r="D24" s="49">
        <v>0</v>
      </c>
      <c r="E24" s="49">
        <v>175276.1</v>
      </c>
      <c r="F24" s="49">
        <v>175276.1</v>
      </c>
      <c r="G24" s="49">
        <v>175276.1</v>
      </c>
      <c r="H24" s="49">
        <v>0</v>
      </c>
      <c r="I24" s="49">
        <v>0</v>
      </c>
      <c r="J24" s="49">
        <v>91884.227500000008</v>
      </c>
      <c r="K24" s="49">
        <v>91884.227500000008</v>
      </c>
      <c r="L24" s="49">
        <v>91884.227500000008</v>
      </c>
      <c r="M24" s="49">
        <v>91884.227500000008</v>
      </c>
      <c r="N24" s="50">
        <v>1290756</v>
      </c>
    </row>
    <row r="25" spans="1:14" ht="12.95" customHeight="1" x14ac:dyDescent="0.2">
      <c r="A25" s="49" t="s">
        <v>36</v>
      </c>
      <c r="B25" s="49">
        <v>60910.95</v>
      </c>
      <c r="C25" s="49">
        <v>37800.06</v>
      </c>
      <c r="D25" s="49">
        <v>0</v>
      </c>
      <c r="E25" s="49">
        <v>34475.360000000001</v>
      </c>
      <c r="F25" s="49">
        <v>34475.360000000001</v>
      </c>
      <c r="G25" s="49">
        <v>34475.360000000001</v>
      </c>
      <c r="H25" s="49">
        <v>0</v>
      </c>
      <c r="I25" s="49">
        <v>0</v>
      </c>
      <c r="J25" s="49">
        <v>12935.977500000008</v>
      </c>
      <c r="K25" s="49">
        <v>12935.977500000008</v>
      </c>
      <c r="L25" s="49">
        <v>12935.977500000008</v>
      </c>
      <c r="M25" s="49">
        <v>12935.977500000008</v>
      </c>
      <c r="N25" s="50">
        <v>253881</v>
      </c>
    </row>
    <row r="26" spans="1:14" ht="12.95" customHeight="1" x14ac:dyDescent="0.2">
      <c r="A26" s="49" t="s">
        <v>37</v>
      </c>
      <c r="B26" s="49">
        <v>831934.8</v>
      </c>
      <c r="C26" s="49">
        <v>641190</v>
      </c>
      <c r="D26" s="49">
        <v>0</v>
      </c>
      <c r="E26" s="49">
        <v>649771.25</v>
      </c>
      <c r="F26" s="49">
        <v>649771.25</v>
      </c>
      <c r="G26" s="49">
        <v>649771.25</v>
      </c>
      <c r="H26" s="49">
        <v>0</v>
      </c>
      <c r="I26" s="49">
        <v>0</v>
      </c>
      <c r="J26" s="49">
        <v>340640.36250000005</v>
      </c>
      <c r="K26" s="49">
        <v>340640.36250000005</v>
      </c>
      <c r="L26" s="49">
        <v>340640.36250000005</v>
      </c>
      <c r="M26" s="49">
        <v>340640.36250000005</v>
      </c>
      <c r="N26" s="50">
        <v>4784999.9999999991</v>
      </c>
    </row>
    <row r="27" spans="1:14" ht="12.95" customHeight="1" x14ac:dyDescent="0.2">
      <c r="A27" s="49" t="s">
        <v>38</v>
      </c>
      <c r="B27" s="49">
        <v>103405.77</v>
      </c>
      <c r="C27" s="49">
        <v>81996.740000000005</v>
      </c>
      <c r="D27" s="49">
        <v>0</v>
      </c>
      <c r="E27" s="49">
        <v>85628.99</v>
      </c>
      <c r="F27" s="49">
        <v>85628.99</v>
      </c>
      <c r="G27" s="49">
        <v>85628.99</v>
      </c>
      <c r="H27" s="49">
        <v>0</v>
      </c>
      <c r="I27" s="49">
        <v>0</v>
      </c>
      <c r="J27" s="49">
        <v>47073.380000000005</v>
      </c>
      <c r="K27" s="49">
        <v>47073.380000000005</v>
      </c>
      <c r="L27" s="49">
        <v>47073.380000000005</v>
      </c>
      <c r="M27" s="49">
        <v>47073.380000000005</v>
      </c>
      <c r="N27" s="50">
        <v>630583</v>
      </c>
    </row>
    <row r="28" spans="1:14" ht="12.95" customHeight="1" x14ac:dyDescent="0.2">
      <c r="A28" s="49" t="s">
        <v>39</v>
      </c>
      <c r="B28" s="49">
        <v>500677.11</v>
      </c>
      <c r="C28" s="49">
        <v>376811.62</v>
      </c>
      <c r="D28" s="49">
        <v>0</v>
      </c>
      <c r="E28" s="49">
        <v>359997.04</v>
      </c>
      <c r="F28" s="49">
        <v>359997.04</v>
      </c>
      <c r="G28" s="49">
        <v>359997.04</v>
      </c>
      <c r="H28" s="49">
        <v>0</v>
      </c>
      <c r="I28" s="49">
        <v>0</v>
      </c>
      <c r="J28" s="49">
        <v>173396.28749999998</v>
      </c>
      <c r="K28" s="49">
        <v>173396.28749999998</v>
      </c>
      <c r="L28" s="49">
        <v>173396.28749999998</v>
      </c>
      <c r="M28" s="49">
        <v>173396.28749999998</v>
      </c>
      <c r="N28" s="50">
        <v>2651065.0000000005</v>
      </c>
    </row>
    <row r="29" spans="1:14" ht="12.95" customHeight="1" x14ac:dyDescent="0.2">
      <c r="A29" s="49" t="s">
        <v>40</v>
      </c>
      <c r="B29" s="49">
        <v>184262.37</v>
      </c>
      <c r="C29" s="49">
        <v>143366.32999999999</v>
      </c>
      <c r="D29" s="49">
        <v>0</v>
      </c>
      <c r="E29" s="49">
        <v>159813.57999999999</v>
      </c>
      <c r="F29" s="49">
        <v>159813.57999999999</v>
      </c>
      <c r="G29" s="49">
        <v>159813.57999999999</v>
      </c>
      <c r="H29" s="49">
        <v>0</v>
      </c>
      <c r="I29" s="49">
        <v>0</v>
      </c>
      <c r="J29" s="49">
        <v>92454.640000000043</v>
      </c>
      <c r="K29" s="49">
        <v>92454.640000000043</v>
      </c>
      <c r="L29" s="49">
        <v>92454.640000000043</v>
      </c>
      <c r="M29" s="49">
        <v>92454.640000000043</v>
      </c>
      <c r="N29" s="50">
        <v>1176888</v>
      </c>
    </row>
    <row r="30" spans="1:14" ht="12.95" customHeight="1" x14ac:dyDescent="0.2">
      <c r="A30" s="49" t="s">
        <v>41</v>
      </c>
      <c r="B30" s="49">
        <v>53832.869999999995</v>
      </c>
      <c r="C30" s="49">
        <v>39984.26</v>
      </c>
      <c r="D30" s="49">
        <v>0</v>
      </c>
      <c r="E30" s="49">
        <v>39535.699999999997</v>
      </c>
      <c r="F30" s="49">
        <v>39535.699999999997</v>
      </c>
      <c r="G30" s="49">
        <v>39535.699999999997</v>
      </c>
      <c r="H30" s="49">
        <v>0</v>
      </c>
      <c r="I30" s="49">
        <v>0</v>
      </c>
      <c r="J30" s="49">
        <v>19680.44249999999</v>
      </c>
      <c r="K30" s="49">
        <v>19680.44249999999</v>
      </c>
      <c r="L30" s="49">
        <v>19680.44249999999</v>
      </c>
      <c r="M30" s="49">
        <v>19680.44249999999</v>
      </c>
      <c r="N30" s="50">
        <v>291146.00000000006</v>
      </c>
    </row>
    <row r="31" spans="1:14" ht="12.95" customHeight="1" x14ac:dyDescent="0.2">
      <c r="A31" s="49" t="s">
        <v>42</v>
      </c>
      <c r="B31" s="49">
        <v>416061.06</v>
      </c>
      <c r="C31" s="49">
        <v>272330.75</v>
      </c>
      <c r="D31" s="49">
        <v>0</v>
      </c>
      <c r="E31" s="49">
        <v>255939.67</v>
      </c>
      <c r="F31" s="49">
        <v>255939.67</v>
      </c>
      <c r="G31" s="49">
        <v>255939.67</v>
      </c>
      <c r="H31" s="49">
        <v>0</v>
      </c>
      <c r="I31" s="49">
        <v>0</v>
      </c>
      <c r="J31" s="49">
        <v>107140.54499999998</v>
      </c>
      <c r="K31" s="49">
        <v>107140.54499999998</v>
      </c>
      <c r="L31" s="49">
        <v>107140.54499999998</v>
      </c>
      <c r="M31" s="49">
        <v>107140.54499999998</v>
      </c>
      <c r="N31" s="50">
        <v>1884772.9999999998</v>
      </c>
    </row>
    <row r="32" spans="1:14" ht="12.95" customHeight="1" x14ac:dyDescent="0.2">
      <c r="A32" s="49" t="s">
        <v>145</v>
      </c>
      <c r="B32" s="49">
        <v>84238.23</v>
      </c>
      <c r="C32" s="49">
        <v>66797.53</v>
      </c>
      <c r="D32" s="49">
        <v>0</v>
      </c>
      <c r="E32" s="49">
        <v>74460.66</v>
      </c>
      <c r="F32" s="49">
        <v>74460.66</v>
      </c>
      <c r="G32" s="49">
        <v>74460.66</v>
      </c>
      <c r="H32" s="49">
        <v>0</v>
      </c>
      <c r="I32" s="49">
        <v>0</v>
      </c>
      <c r="J32" s="49">
        <v>43480.065000000002</v>
      </c>
      <c r="K32" s="49">
        <v>43480.065000000002</v>
      </c>
      <c r="L32" s="49">
        <v>43480.065000000002</v>
      </c>
      <c r="M32" s="49">
        <v>43480.065000000002</v>
      </c>
      <c r="N32" s="50">
        <v>548338</v>
      </c>
    </row>
    <row r="33" spans="1:14" ht="12.95" customHeight="1" x14ac:dyDescent="0.2">
      <c r="A33" s="49" t="s">
        <v>44</v>
      </c>
      <c r="B33" s="49">
        <v>467182.80000000005</v>
      </c>
      <c r="C33" s="49">
        <v>359549.07</v>
      </c>
      <c r="D33" s="49">
        <v>0</v>
      </c>
      <c r="E33" s="49">
        <v>351001.81</v>
      </c>
      <c r="F33" s="49">
        <v>351001.81</v>
      </c>
      <c r="G33" s="49">
        <v>351001.81</v>
      </c>
      <c r="H33" s="49">
        <v>0</v>
      </c>
      <c r="I33" s="49">
        <v>0</v>
      </c>
      <c r="J33" s="49">
        <v>176271.42499999993</v>
      </c>
      <c r="K33" s="49">
        <v>176271.42499999993</v>
      </c>
      <c r="L33" s="49">
        <v>176271.42499999993</v>
      </c>
      <c r="M33" s="49">
        <v>176271.42499999993</v>
      </c>
      <c r="N33" s="50">
        <v>2584822.9999999995</v>
      </c>
    </row>
    <row r="34" spans="1:14" ht="12.95" customHeight="1" x14ac:dyDescent="0.2">
      <c r="A34" s="49" t="s">
        <v>45</v>
      </c>
      <c r="B34" s="49">
        <v>802367.85</v>
      </c>
      <c r="C34" s="49">
        <v>611073.1</v>
      </c>
      <c r="D34" s="49">
        <v>0</v>
      </c>
      <c r="E34" s="49">
        <v>618306.98</v>
      </c>
      <c r="F34" s="49">
        <v>618306.98</v>
      </c>
      <c r="G34" s="49">
        <v>618306.98</v>
      </c>
      <c r="H34" s="49">
        <v>0</v>
      </c>
      <c r="I34" s="49">
        <v>0</v>
      </c>
      <c r="J34" s="49">
        <v>321232.77749999997</v>
      </c>
      <c r="K34" s="49">
        <v>321232.77749999997</v>
      </c>
      <c r="L34" s="49">
        <v>321232.77749999997</v>
      </c>
      <c r="M34" s="49">
        <v>321232.77749999997</v>
      </c>
      <c r="N34" s="50">
        <v>4553293</v>
      </c>
    </row>
    <row r="35" spans="1:14" ht="12.95" customHeight="1" x14ac:dyDescent="0.2">
      <c r="A35" s="49" t="s">
        <v>48</v>
      </c>
      <c r="B35" s="49">
        <v>154221.75</v>
      </c>
      <c r="C35" s="49">
        <v>122291.75</v>
      </c>
      <c r="D35" s="49">
        <v>0</v>
      </c>
      <c r="E35" s="49">
        <v>128947.61</v>
      </c>
      <c r="F35" s="49">
        <v>128947.61</v>
      </c>
      <c r="G35" s="49">
        <v>128947.61</v>
      </c>
      <c r="H35" s="49">
        <v>0</v>
      </c>
      <c r="I35" s="49">
        <v>0</v>
      </c>
      <c r="J35" s="49">
        <v>71557.66750000001</v>
      </c>
      <c r="K35" s="49">
        <v>71557.66750000001</v>
      </c>
      <c r="L35" s="49">
        <v>71557.66750000001</v>
      </c>
      <c r="M35" s="49">
        <v>71557.66750000001</v>
      </c>
      <c r="N35" s="50">
        <v>949586.99999999988</v>
      </c>
    </row>
    <row r="36" spans="1:14" ht="12.95" customHeight="1" x14ac:dyDescent="0.2">
      <c r="A36" s="49" t="s">
        <v>49</v>
      </c>
      <c r="B36" s="49">
        <v>206120.16</v>
      </c>
      <c r="C36" s="49">
        <v>163445.29</v>
      </c>
      <c r="D36" s="49">
        <v>0</v>
      </c>
      <c r="E36" s="49">
        <v>180960.95</v>
      </c>
      <c r="F36" s="49">
        <v>180960.95</v>
      </c>
      <c r="G36" s="49">
        <v>180960.95</v>
      </c>
      <c r="H36" s="49">
        <v>0</v>
      </c>
      <c r="I36" s="49">
        <v>0</v>
      </c>
      <c r="J36" s="49">
        <v>105042.92499999999</v>
      </c>
      <c r="K36" s="49">
        <v>105042.92499999999</v>
      </c>
      <c r="L36" s="49">
        <v>105042.92499999999</v>
      </c>
      <c r="M36" s="49">
        <v>105042.92499999999</v>
      </c>
      <c r="N36" s="50">
        <v>1332620.0000000002</v>
      </c>
    </row>
    <row r="37" spans="1:14" ht="12.95" customHeight="1" x14ac:dyDescent="0.2">
      <c r="A37" s="49" t="s">
        <v>50</v>
      </c>
      <c r="B37" s="49">
        <v>602310.27</v>
      </c>
      <c r="C37" s="49">
        <v>423950</v>
      </c>
      <c r="D37" s="49">
        <v>0</v>
      </c>
      <c r="E37" s="49">
        <v>402552.23</v>
      </c>
      <c r="F37" s="49">
        <v>402552.23</v>
      </c>
      <c r="G37" s="49">
        <v>402552.23</v>
      </c>
      <c r="H37" s="49">
        <v>0</v>
      </c>
      <c r="I37" s="49">
        <v>0</v>
      </c>
      <c r="J37" s="49">
        <v>182632.51</v>
      </c>
      <c r="K37" s="49">
        <v>182632.51</v>
      </c>
      <c r="L37" s="49">
        <v>182632.51</v>
      </c>
      <c r="M37" s="49">
        <v>182632.51</v>
      </c>
      <c r="N37" s="50">
        <v>2964446.9999999991</v>
      </c>
    </row>
    <row r="38" spans="1:14" ht="12.95" customHeight="1" x14ac:dyDescent="0.2">
      <c r="A38" s="49" t="s">
        <v>51</v>
      </c>
      <c r="B38" s="49">
        <v>607516.89</v>
      </c>
      <c r="C38" s="49">
        <v>414069.11</v>
      </c>
      <c r="D38" s="49">
        <v>0</v>
      </c>
      <c r="E38" s="49">
        <v>445071.04</v>
      </c>
      <c r="F38" s="49">
        <v>445071.04</v>
      </c>
      <c r="G38" s="49">
        <v>445071.04</v>
      </c>
      <c r="H38" s="49">
        <v>0</v>
      </c>
      <c r="I38" s="49">
        <v>0</v>
      </c>
      <c r="J38" s="49">
        <v>230190.46999999997</v>
      </c>
      <c r="K38" s="49">
        <v>230190.46999999997</v>
      </c>
      <c r="L38" s="49">
        <v>230190.46999999997</v>
      </c>
      <c r="M38" s="49">
        <v>230190.46999999997</v>
      </c>
      <c r="N38" s="50">
        <v>3277560.9999999991</v>
      </c>
    </row>
    <row r="39" spans="1:14" ht="12.95" customHeight="1" x14ac:dyDescent="0.2">
      <c r="A39" s="49" t="s">
        <v>52</v>
      </c>
      <c r="B39" s="49">
        <v>53726.369999999995</v>
      </c>
      <c r="C39" s="49">
        <v>40355.040000000001</v>
      </c>
      <c r="D39" s="49">
        <v>0</v>
      </c>
      <c r="E39" s="49">
        <v>41477.949999999997</v>
      </c>
      <c r="F39" s="49">
        <v>41477.949999999997</v>
      </c>
      <c r="G39" s="49">
        <v>41477.949999999997</v>
      </c>
      <c r="H39" s="49">
        <v>0</v>
      </c>
      <c r="I39" s="49">
        <v>0</v>
      </c>
      <c r="J39" s="49">
        <v>21733.434999999998</v>
      </c>
      <c r="K39" s="49">
        <v>21733.434999999998</v>
      </c>
      <c r="L39" s="49">
        <v>21733.434999999998</v>
      </c>
      <c r="M39" s="49">
        <v>21733.434999999998</v>
      </c>
      <c r="N39" s="50">
        <v>305449</v>
      </c>
    </row>
    <row r="40" spans="1:14" ht="12.95" customHeight="1" x14ac:dyDescent="0.2">
      <c r="A40" s="49" t="s">
        <v>53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50">
        <v>0</v>
      </c>
    </row>
    <row r="41" spans="1:14" ht="12.95" customHeight="1" x14ac:dyDescent="0.2">
      <c r="A41" s="49" t="s">
        <v>54</v>
      </c>
      <c r="B41" s="49">
        <v>602363.76</v>
      </c>
      <c r="C41" s="49">
        <v>462004.4</v>
      </c>
      <c r="D41" s="49">
        <v>0</v>
      </c>
      <c r="E41" s="49">
        <v>453459.54</v>
      </c>
      <c r="F41" s="49">
        <v>453459.54</v>
      </c>
      <c r="G41" s="49">
        <v>453459.54</v>
      </c>
      <c r="H41" s="49">
        <v>0</v>
      </c>
      <c r="I41" s="49">
        <v>0</v>
      </c>
      <c r="J41" s="49">
        <v>228647.05499999993</v>
      </c>
      <c r="K41" s="49">
        <v>228647.05499999993</v>
      </c>
      <c r="L41" s="49">
        <v>228647.05499999993</v>
      </c>
      <c r="M41" s="49">
        <v>228647.05499999993</v>
      </c>
      <c r="N41" s="50">
        <v>3339334.9999999991</v>
      </c>
    </row>
    <row r="42" spans="1:14" ht="12.95" customHeight="1" x14ac:dyDescent="0.2">
      <c r="A42" s="49" t="s">
        <v>55</v>
      </c>
      <c r="B42" s="49">
        <v>745645.38</v>
      </c>
      <c r="C42" s="49">
        <v>607042.65</v>
      </c>
      <c r="D42" s="49">
        <v>0</v>
      </c>
      <c r="E42" s="49">
        <v>622084.06999999995</v>
      </c>
      <c r="F42" s="49">
        <v>622084.06999999995</v>
      </c>
      <c r="G42" s="49">
        <v>622084.06999999995</v>
      </c>
      <c r="H42" s="49">
        <v>0</v>
      </c>
      <c r="I42" s="49">
        <v>0</v>
      </c>
      <c r="J42" s="49">
        <v>340541.94000000006</v>
      </c>
      <c r="K42" s="49">
        <v>340541.94000000006</v>
      </c>
      <c r="L42" s="49">
        <v>340541.94000000006</v>
      </c>
      <c r="M42" s="49">
        <v>340541.94000000006</v>
      </c>
      <c r="N42" s="50">
        <v>4581108</v>
      </c>
    </row>
    <row r="43" spans="1:14" ht="12.95" customHeight="1" x14ac:dyDescent="0.2">
      <c r="A43" s="49" t="s">
        <v>56</v>
      </c>
      <c r="B43" s="49">
        <v>37848.03</v>
      </c>
      <c r="C43" s="49">
        <v>37848.03</v>
      </c>
      <c r="D43" s="49">
        <v>0</v>
      </c>
      <c r="E43" s="49">
        <v>42190.05</v>
      </c>
      <c r="F43" s="49">
        <v>42190.05</v>
      </c>
      <c r="G43" s="49">
        <v>42190.05</v>
      </c>
      <c r="H43" s="49"/>
      <c r="I43" s="49"/>
      <c r="J43" s="49">
        <v>27106.697499999995</v>
      </c>
      <c r="K43" s="49">
        <v>27106.697499999995</v>
      </c>
      <c r="L43" s="49">
        <v>27106.697499999995</v>
      </c>
      <c r="M43" s="49">
        <v>27106.697499999995</v>
      </c>
      <c r="N43" s="50">
        <v>310693.00000000006</v>
      </c>
    </row>
    <row r="44" spans="1:14" ht="12.95" customHeight="1" x14ac:dyDescent="0.2">
      <c r="A44" s="49" t="s">
        <v>57</v>
      </c>
      <c r="B44" s="49">
        <v>93516.78</v>
      </c>
      <c r="C44" s="49">
        <v>74155.06</v>
      </c>
      <c r="D44" s="49">
        <v>0</v>
      </c>
      <c r="E44" s="49">
        <v>82662.31</v>
      </c>
      <c r="F44" s="49">
        <v>82662.31</v>
      </c>
      <c r="G44" s="49">
        <v>82662.31</v>
      </c>
      <c r="H44" s="49">
        <v>0</v>
      </c>
      <c r="I44" s="49">
        <v>0</v>
      </c>
      <c r="J44" s="49">
        <v>48269.30750000001</v>
      </c>
      <c r="K44" s="49">
        <v>48269.30750000001</v>
      </c>
      <c r="L44" s="49">
        <v>48269.30750000001</v>
      </c>
      <c r="M44" s="49">
        <v>48269.30750000001</v>
      </c>
      <c r="N44" s="50">
        <v>608736</v>
      </c>
    </row>
    <row r="45" spans="1:14" ht="12.95" customHeight="1" x14ac:dyDescent="0.2">
      <c r="A45" s="49" t="s">
        <v>58</v>
      </c>
      <c r="B45" s="49">
        <v>101304.48000000001</v>
      </c>
      <c r="C45" s="49">
        <v>80330.45</v>
      </c>
      <c r="D45" s="49">
        <v>0</v>
      </c>
      <c r="E45" s="49">
        <v>89546.08</v>
      </c>
      <c r="F45" s="49">
        <v>89546.08</v>
      </c>
      <c r="G45" s="49">
        <v>89546.08</v>
      </c>
      <c r="H45" s="49">
        <v>0</v>
      </c>
      <c r="I45" s="49">
        <v>0</v>
      </c>
      <c r="J45" s="49">
        <v>52288.95749999999</v>
      </c>
      <c r="K45" s="49">
        <v>52288.95749999999</v>
      </c>
      <c r="L45" s="49">
        <v>52288.95749999999</v>
      </c>
      <c r="M45" s="49">
        <v>52288.95749999999</v>
      </c>
      <c r="N45" s="50">
        <v>659429.00000000012</v>
      </c>
    </row>
    <row r="46" spans="1:14" ht="12.95" customHeight="1" x14ac:dyDescent="0.2">
      <c r="A46" s="49" t="s">
        <v>59</v>
      </c>
      <c r="B46" s="49">
        <v>432273.45</v>
      </c>
      <c r="C46" s="49">
        <v>297722</v>
      </c>
      <c r="D46" s="49">
        <v>0</v>
      </c>
      <c r="E46" s="49">
        <v>271535.81</v>
      </c>
      <c r="F46" s="49">
        <v>271535.81</v>
      </c>
      <c r="G46" s="49">
        <v>271535.81</v>
      </c>
      <c r="H46" s="49">
        <v>0</v>
      </c>
      <c r="I46" s="49">
        <v>0</v>
      </c>
      <c r="J46" s="49">
        <v>113755.52999999997</v>
      </c>
      <c r="K46" s="49">
        <v>113755.52999999997</v>
      </c>
      <c r="L46" s="49">
        <v>113755.52999999997</v>
      </c>
      <c r="M46" s="49">
        <v>113755.52999999997</v>
      </c>
      <c r="N46" s="50">
        <v>1999625.0000000002</v>
      </c>
    </row>
    <row r="47" spans="1:14" ht="12.95" customHeight="1" x14ac:dyDescent="0.2">
      <c r="A47" s="49" t="s">
        <v>60</v>
      </c>
      <c r="B47" s="49">
        <v>107548.5</v>
      </c>
      <c r="C47" s="49">
        <v>80417.69</v>
      </c>
      <c r="D47" s="49">
        <v>0</v>
      </c>
      <c r="E47" s="49">
        <v>80676.88</v>
      </c>
      <c r="F47" s="49">
        <v>80676.88</v>
      </c>
      <c r="G47" s="49">
        <v>80676.88</v>
      </c>
      <c r="H47" s="49">
        <v>0</v>
      </c>
      <c r="I47" s="49">
        <v>0</v>
      </c>
      <c r="J47" s="49">
        <v>41029.542499999996</v>
      </c>
      <c r="K47" s="49">
        <v>41029.542499999996</v>
      </c>
      <c r="L47" s="49">
        <v>41029.542499999996</v>
      </c>
      <c r="M47" s="49">
        <v>41029.542499999996</v>
      </c>
      <c r="N47" s="50">
        <v>594115</v>
      </c>
    </row>
    <row r="48" spans="1:14" ht="12.95" customHeight="1" x14ac:dyDescent="0.2">
      <c r="A48" s="49" t="s">
        <v>61</v>
      </c>
      <c r="B48" s="49">
        <v>79039.41</v>
      </c>
      <c r="C48" s="49">
        <v>62675.15</v>
      </c>
      <c r="D48" s="49">
        <v>0</v>
      </c>
      <c r="E48" s="49">
        <v>68591.539999999994</v>
      </c>
      <c r="F48" s="49">
        <v>68591.539999999994</v>
      </c>
      <c r="G48" s="49">
        <v>68591.539999999994</v>
      </c>
      <c r="H48" s="49">
        <v>0</v>
      </c>
      <c r="I48" s="49">
        <v>0</v>
      </c>
      <c r="J48" s="49">
        <v>39406.955000000016</v>
      </c>
      <c r="K48" s="49">
        <v>39406.955000000016</v>
      </c>
      <c r="L48" s="49">
        <v>39406.955000000016</v>
      </c>
      <c r="M48" s="49">
        <v>39406.955000000016</v>
      </c>
      <c r="N48" s="50">
        <v>505117</v>
      </c>
    </row>
    <row r="49" spans="1:14" ht="12.95" customHeight="1" x14ac:dyDescent="0.2">
      <c r="A49" s="49" t="s">
        <v>62</v>
      </c>
      <c r="B49" s="49">
        <v>49741.619999999995</v>
      </c>
      <c r="C49" s="49">
        <v>39443.17</v>
      </c>
      <c r="D49" s="49">
        <v>0</v>
      </c>
      <c r="E49" s="49">
        <v>43968.13</v>
      </c>
      <c r="F49" s="49">
        <v>43968.13</v>
      </c>
      <c r="G49" s="49">
        <v>43968.13</v>
      </c>
      <c r="H49" s="49">
        <v>0</v>
      </c>
      <c r="I49" s="49">
        <v>0</v>
      </c>
      <c r="J49" s="49">
        <v>25674.455000000002</v>
      </c>
      <c r="K49" s="49">
        <v>25674.455000000002</v>
      </c>
      <c r="L49" s="49">
        <v>25674.455000000002</v>
      </c>
      <c r="M49" s="49">
        <v>25674.455000000002</v>
      </c>
      <c r="N49" s="50">
        <v>323787.00000000006</v>
      </c>
    </row>
    <row r="50" spans="1:14" ht="12.95" customHeight="1" x14ac:dyDescent="0.2">
      <c r="A50" s="49" t="s">
        <v>63</v>
      </c>
      <c r="B50" s="49">
        <v>749261.22</v>
      </c>
      <c r="C50" s="49">
        <v>496183.51</v>
      </c>
      <c r="D50" s="49">
        <v>0</v>
      </c>
      <c r="E50" s="49">
        <v>452541.71</v>
      </c>
      <c r="F50" s="49">
        <v>452541.71</v>
      </c>
      <c r="G50" s="49">
        <v>452541.71</v>
      </c>
      <c r="H50" s="49">
        <v>0</v>
      </c>
      <c r="I50" s="49">
        <v>0</v>
      </c>
      <c r="J50" s="49">
        <v>182376.53500000003</v>
      </c>
      <c r="K50" s="49">
        <v>182376.53500000003</v>
      </c>
      <c r="L50" s="49">
        <v>182376.53500000003</v>
      </c>
      <c r="M50" s="49">
        <v>182376.53500000003</v>
      </c>
      <c r="N50" s="50">
        <v>3332576.0000000005</v>
      </c>
    </row>
    <row r="51" spans="1:14" ht="12.95" customHeight="1" x14ac:dyDescent="0.2">
      <c r="A51" s="49" t="s">
        <v>64</v>
      </c>
      <c r="B51" s="49">
        <v>259238.28</v>
      </c>
      <c r="C51" s="49">
        <v>190401.67</v>
      </c>
      <c r="D51" s="49">
        <v>0</v>
      </c>
      <c r="E51" s="49">
        <v>179826.26</v>
      </c>
      <c r="F51" s="49">
        <v>179826.26</v>
      </c>
      <c r="G51" s="49">
        <v>179826.26</v>
      </c>
      <c r="H51" s="49">
        <v>0</v>
      </c>
      <c r="I51" s="49">
        <v>0</v>
      </c>
      <c r="J51" s="49">
        <v>83786.317500000005</v>
      </c>
      <c r="K51" s="49">
        <v>83786.317500000005</v>
      </c>
      <c r="L51" s="49">
        <v>83786.317500000005</v>
      </c>
      <c r="M51" s="49">
        <v>83786.317500000005</v>
      </c>
      <c r="N51" s="50">
        <v>1324263.9999999995</v>
      </c>
    </row>
    <row r="52" spans="1:14" ht="12.95" customHeight="1" x14ac:dyDescent="0.2">
      <c r="A52" s="49" t="s">
        <v>65</v>
      </c>
      <c r="B52" s="49">
        <v>264340.26</v>
      </c>
      <c r="C52" s="49">
        <v>192100.39</v>
      </c>
      <c r="D52" s="49">
        <v>0</v>
      </c>
      <c r="E52" s="49">
        <v>207161.88</v>
      </c>
      <c r="F52" s="49">
        <v>207161.88</v>
      </c>
      <c r="G52" s="49">
        <v>207161.88</v>
      </c>
      <c r="H52" s="49">
        <v>0</v>
      </c>
      <c r="I52" s="49">
        <v>0</v>
      </c>
      <c r="J52" s="49">
        <v>111910.17749999999</v>
      </c>
      <c r="K52" s="49">
        <v>111910.17749999999</v>
      </c>
      <c r="L52" s="49">
        <v>111910.17749999999</v>
      </c>
      <c r="M52" s="49">
        <v>111910.17749999999</v>
      </c>
      <c r="N52" s="50">
        <v>1525567</v>
      </c>
    </row>
    <row r="53" spans="1:14" ht="12.95" customHeight="1" x14ac:dyDescent="0.2">
      <c r="A53" s="49" t="s">
        <v>66</v>
      </c>
      <c r="B53" s="49">
        <v>831934.8</v>
      </c>
      <c r="C53" s="49">
        <v>641190</v>
      </c>
      <c r="D53" s="49">
        <v>0</v>
      </c>
      <c r="E53" s="49">
        <v>649771.25</v>
      </c>
      <c r="F53" s="49">
        <v>649771.25</v>
      </c>
      <c r="G53" s="49">
        <v>649771.25</v>
      </c>
      <c r="H53" s="49">
        <v>0</v>
      </c>
      <c r="I53" s="49">
        <v>0</v>
      </c>
      <c r="J53" s="49">
        <v>340640.36250000005</v>
      </c>
      <c r="K53" s="49">
        <v>340640.36250000005</v>
      </c>
      <c r="L53" s="49">
        <v>340640.36250000005</v>
      </c>
      <c r="M53" s="49">
        <v>340640.36250000005</v>
      </c>
      <c r="N53" s="50">
        <v>4784999.9999999991</v>
      </c>
    </row>
    <row r="54" spans="1:14" ht="12.95" customHeight="1" x14ac:dyDescent="0.2">
      <c r="A54" s="49" t="s">
        <v>67</v>
      </c>
      <c r="B54" s="49">
        <v>571538.97</v>
      </c>
      <c r="C54" s="49">
        <v>453207.97</v>
      </c>
      <c r="D54" s="49">
        <v>0</v>
      </c>
      <c r="E54" s="49">
        <v>505200.75</v>
      </c>
      <c r="F54" s="49">
        <v>505200.75</v>
      </c>
      <c r="G54" s="49">
        <v>505200.75</v>
      </c>
      <c r="H54" s="49">
        <v>0</v>
      </c>
      <c r="I54" s="49">
        <v>0</v>
      </c>
      <c r="J54" s="49">
        <v>295003.70250000001</v>
      </c>
      <c r="K54" s="49">
        <v>295003.70250000001</v>
      </c>
      <c r="L54" s="49">
        <v>295003.70250000001</v>
      </c>
      <c r="M54" s="49">
        <v>295003.70250000001</v>
      </c>
      <c r="N54" s="50">
        <v>3720364.0000000005</v>
      </c>
    </row>
    <row r="55" spans="1:14" ht="12.95" customHeight="1" x14ac:dyDescent="0.2">
      <c r="A55" s="49" t="s">
        <v>68</v>
      </c>
      <c r="B55" s="49">
        <v>259065.03</v>
      </c>
      <c r="C55" s="49">
        <v>205428.43</v>
      </c>
      <c r="D55" s="49">
        <v>0</v>
      </c>
      <c r="E55" s="49">
        <v>228995.55</v>
      </c>
      <c r="F55" s="49">
        <v>228995.55</v>
      </c>
      <c r="G55" s="49">
        <v>228995.55</v>
      </c>
      <c r="H55" s="49">
        <v>0</v>
      </c>
      <c r="I55" s="49">
        <v>0</v>
      </c>
      <c r="J55" s="49">
        <v>133718.22249999997</v>
      </c>
      <c r="K55" s="49">
        <v>133718.22249999997</v>
      </c>
      <c r="L55" s="49">
        <v>133718.22249999997</v>
      </c>
      <c r="M55" s="49">
        <v>133718.22249999997</v>
      </c>
      <c r="N55" s="50">
        <v>1686352.9999999998</v>
      </c>
    </row>
    <row r="56" spans="1:14" ht="12.95" customHeight="1" x14ac:dyDescent="0.2">
      <c r="A56" s="49" t="s">
        <v>69</v>
      </c>
      <c r="B56" s="49">
        <v>272515.62</v>
      </c>
      <c r="C56" s="49">
        <v>208569.93</v>
      </c>
      <c r="D56" s="49">
        <v>0</v>
      </c>
      <c r="E56" s="49">
        <v>232497.39</v>
      </c>
      <c r="F56" s="49">
        <v>232497.39</v>
      </c>
      <c r="G56" s="49">
        <v>232497.39</v>
      </c>
      <c r="H56" s="49">
        <v>0</v>
      </c>
      <c r="I56" s="49">
        <v>0</v>
      </c>
      <c r="J56" s="49">
        <v>133390.82</v>
      </c>
      <c r="K56" s="49">
        <v>133390.82</v>
      </c>
      <c r="L56" s="49">
        <v>133390.82</v>
      </c>
      <c r="M56" s="49">
        <v>133390.82</v>
      </c>
      <c r="N56" s="50">
        <v>1712141.0000000002</v>
      </c>
    </row>
    <row r="57" spans="1:14" ht="12.95" customHeight="1" x14ac:dyDescent="0.2">
      <c r="A57" s="49" t="s">
        <v>70</v>
      </c>
      <c r="B57" s="49">
        <v>831934.8</v>
      </c>
      <c r="C57" s="49">
        <v>641190</v>
      </c>
      <c r="D57" s="49">
        <v>0</v>
      </c>
      <c r="E57" s="49">
        <v>649771.25</v>
      </c>
      <c r="F57" s="49">
        <v>649771.25</v>
      </c>
      <c r="G57" s="49">
        <v>649771.25</v>
      </c>
      <c r="H57" s="49">
        <v>0</v>
      </c>
      <c r="I57" s="49">
        <v>0</v>
      </c>
      <c r="J57" s="49">
        <v>340640.36250000005</v>
      </c>
      <c r="K57" s="49">
        <v>340640.36250000005</v>
      </c>
      <c r="L57" s="49">
        <v>340640.36250000005</v>
      </c>
      <c r="M57" s="49">
        <v>340640.36250000005</v>
      </c>
      <c r="N57" s="50">
        <v>4784999.9999999991</v>
      </c>
    </row>
    <row r="58" spans="1:14" ht="12.95" customHeight="1" x14ac:dyDescent="0.2">
      <c r="A58" s="49" t="s">
        <v>71</v>
      </c>
      <c r="B58" s="49">
        <v>95206.11</v>
      </c>
      <c r="C58" s="49">
        <v>64771.71</v>
      </c>
      <c r="D58" s="49">
        <v>0</v>
      </c>
      <c r="E58" s="49">
        <v>61789.24</v>
      </c>
      <c r="F58" s="49">
        <v>61789.24</v>
      </c>
      <c r="G58" s="49">
        <v>61789.24</v>
      </c>
      <c r="H58" s="49">
        <v>0</v>
      </c>
      <c r="I58" s="49">
        <v>0</v>
      </c>
      <c r="J58" s="49">
        <v>27419.615000000005</v>
      </c>
      <c r="K58" s="49">
        <v>27419.615000000005</v>
      </c>
      <c r="L58" s="49">
        <v>27419.615000000005</v>
      </c>
      <c r="M58" s="49">
        <v>27419.615000000005</v>
      </c>
      <c r="N58" s="50">
        <v>455023.99999999994</v>
      </c>
    </row>
    <row r="59" spans="1:14" ht="12.95" customHeight="1" x14ac:dyDescent="0.2">
      <c r="A59" s="49" t="s">
        <v>146</v>
      </c>
      <c r="B59" s="49">
        <v>262064.49</v>
      </c>
      <c r="C59" s="49">
        <v>207806.8</v>
      </c>
      <c r="D59" s="49">
        <v>0</v>
      </c>
      <c r="E59" s="49">
        <v>189529.11</v>
      </c>
      <c r="F59" s="49">
        <v>189529.11</v>
      </c>
      <c r="G59" s="49">
        <v>189529.11</v>
      </c>
      <c r="H59" s="49">
        <v>0</v>
      </c>
      <c r="I59" s="49">
        <v>0</v>
      </c>
      <c r="J59" s="49">
        <v>89314.59500000003</v>
      </c>
      <c r="K59" s="49">
        <v>89314.59500000003</v>
      </c>
      <c r="L59" s="49">
        <v>89314.59500000003</v>
      </c>
      <c r="M59" s="49">
        <v>89314.59500000003</v>
      </c>
      <c r="N59" s="50">
        <v>1395716.9999999998</v>
      </c>
    </row>
    <row r="60" spans="1:14" ht="12.95" customHeight="1" x14ac:dyDescent="0.2">
      <c r="A60" s="49" t="s">
        <v>72</v>
      </c>
      <c r="B60" s="49">
        <v>681241.32000000007</v>
      </c>
      <c r="C60" s="49">
        <v>517294.54</v>
      </c>
      <c r="D60" s="49">
        <v>0</v>
      </c>
      <c r="E60" s="49">
        <v>568903.86</v>
      </c>
      <c r="F60" s="49">
        <v>568903.86</v>
      </c>
      <c r="G60" s="49">
        <v>568903.86</v>
      </c>
      <c r="H60" s="49">
        <v>0</v>
      </c>
      <c r="I60" s="49">
        <v>0</v>
      </c>
      <c r="J60" s="49">
        <v>321058.64</v>
      </c>
      <c r="K60" s="49">
        <v>321058.64</v>
      </c>
      <c r="L60" s="49">
        <v>321058.64</v>
      </c>
      <c r="M60" s="49">
        <v>321058.64</v>
      </c>
      <c r="N60" s="50">
        <v>4189482.0000000005</v>
      </c>
    </row>
    <row r="61" spans="1:14" ht="12.95" customHeight="1" x14ac:dyDescent="0.2">
      <c r="A61" s="49" t="s">
        <v>73</v>
      </c>
      <c r="B61" s="49">
        <v>831934.8</v>
      </c>
      <c r="C61" s="49">
        <v>641190</v>
      </c>
      <c r="D61" s="49">
        <v>0</v>
      </c>
      <c r="E61" s="49">
        <v>649771.25</v>
      </c>
      <c r="F61" s="49">
        <v>649771.25</v>
      </c>
      <c r="G61" s="49">
        <v>649771.25</v>
      </c>
      <c r="H61" s="49">
        <v>0</v>
      </c>
      <c r="I61" s="49">
        <v>0</v>
      </c>
      <c r="J61" s="49">
        <v>340640.36250000005</v>
      </c>
      <c r="K61" s="49">
        <v>340640.36250000005</v>
      </c>
      <c r="L61" s="49">
        <v>340640.36250000005</v>
      </c>
      <c r="M61" s="49">
        <v>340640.36250000005</v>
      </c>
      <c r="N61" s="50">
        <v>4784999.9999999991</v>
      </c>
    </row>
    <row r="62" spans="1:14" ht="12.95" customHeight="1" x14ac:dyDescent="0.2">
      <c r="A62" s="49" t="s">
        <v>74</v>
      </c>
      <c r="B62" s="49">
        <v>556965.54</v>
      </c>
      <c r="C62" s="49">
        <v>400160.18</v>
      </c>
      <c r="D62" s="49">
        <v>0</v>
      </c>
      <c r="E62" s="49">
        <v>371150.56</v>
      </c>
      <c r="F62" s="49">
        <v>371150.56</v>
      </c>
      <c r="G62" s="49">
        <v>371150.56</v>
      </c>
      <c r="H62" s="49">
        <v>0</v>
      </c>
      <c r="I62" s="49">
        <v>0</v>
      </c>
      <c r="J62" s="49">
        <v>165655.89999999997</v>
      </c>
      <c r="K62" s="49">
        <v>165655.89999999997</v>
      </c>
      <c r="L62" s="49">
        <v>165655.89999999997</v>
      </c>
      <c r="M62" s="49">
        <v>165655.89999999997</v>
      </c>
      <c r="N62" s="50">
        <v>2733201</v>
      </c>
    </row>
    <row r="63" spans="1:14" ht="12.95" customHeight="1" x14ac:dyDescent="0.2">
      <c r="A63" s="49" t="s">
        <v>76</v>
      </c>
      <c r="B63" s="49">
        <v>805001.85</v>
      </c>
      <c r="C63" s="49">
        <v>613856.14</v>
      </c>
      <c r="D63" s="49">
        <v>0</v>
      </c>
      <c r="E63" s="49">
        <v>625297.07999999996</v>
      </c>
      <c r="F63" s="49">
        <v>625297.07999999996</v>
      </c>
      <c r="G63" s="49">
        <v>625297.07999999996</v>
      </c>
      <c r="H63" s="49">
        <v>0</v>
      </c>
      <c r="I63" s="49">
        <v>0</v>
      </c>
      <c r="J63" s="49">
        <v>327504.9425</v>
      </c>
      <c r="K63" s="49">
        <v>327504.9425</v>
      </c>
      <c r="L63" s="49">
        <v>327504.9425</v>
      </c>
      <c r="M63" s="49">
        <v>327504.9425</v>
      </c>
      <c r="N63" s="50">
        <v>4604769</v>
      </c>
    </row>
    <row r="64" spans="1:14" ht="12.95" customHeight="1" x14ac:dyDescent="0.2">
      <c r="A64" s="49" t="s">
        <v>77</v>
      </c>
      <c r="B64" s="49">
        <v>236045.72999999998</v>
      </c>
      <c r="C64" s="49">
        <v>187174.95</v>
      </c>
      <c r="D64" s="49">
        <v>0</v>
      </c>
      <c r="E64" s="49">
        <v>205022.59</v>
      </c>
      <c r="F64" s="49">
        <v>205022.59</v>
      </c>
      <c r="G64" s="49">
        <v>205022.59</v>
      </c>
      <c r="H64" s="49">
        <v>0</v>
      </c>
      <c r="I64" s="49">
        <v>0</v>
      </c>
      <c r="J64" s="49">
        <v>117881.13750000001</v>
      </c>
      <c r="K64" s="49">
        <v>117881.13750000001</v>
      </c>
      <c r="L64" s="49">
        <v>117881.13750000001</v>
      </c>
      <c r="M64" s="49">
        <v>117881.13750000001</v>
      </c>
      <c r="N64" s="50">
        <v>1509812.9999999998</v>
      </c>
    </row>
    <row r="65" spans="1:14" ht="12.95" customHeight="1" x14ac:dyDescent="0.2">
      <c r="A65" s="49" t="s">
        <v>78</v>
      </c>
      <c r="B65" s="49">
        <v>829911</v>
      </c>
      <c r="C65" s="49">
        <v>635308.74</v>
      </c>
      <c r="D65" s="49">
        <v>0</v>
      </c>
      <c r="E65" s="49">
        <v>640936.13</v>
      </c>
      <c r="F65" s="49">
        <v>640936.13</v>
      </c>
      <c r="G65" s="49">
        <v>640936.13</v>
      </c>
      <c r="H65" s="49">
        <v>0</v>
      </c>
      <c r="I65" s="49">
        <v>0</v>
      </c>
      <c r="J65" s="49">
        <v>332977.21750000003</v>
      </c>
      <c r="K65" s="49">
        <v>332977.21750000003</v>
      </c>
      <c r="L65" s="49">
        <v>332977.21750000003</v>
      </c>
      <c r="M65" s="49">
        <v>332977.21750000003</v>
      </c>
      <c r="N65" s="50">
        <v>4719937.0000000009</v>
      </c>
    </row>
    <row r="66" spans="1:14" ht="12.95" customHeight="1" x14ac:dyDescent="0.2">
      <c r="A66" s="49" t="s">
        <v>79</v>
      </c>
      <c r="B66" s="49">
        <v>78441.42</v>
      </c>
      <c r="C66" s="49">
        <v>57894.57</v>
      </c>
      <c r="D66" s="49">
        <v>0</v>
      </c>
      <c r="E66" s="49">
        <v>56906.11</v>
      </c>
      <c r="F66" s="49">
        <v>56906.11</v>
      </c>
      <c r="G66" s="49">
        <v>56906.11</v>
      </c>
      <c r="H66" s="49">
        <v>0</v>
      </c>
      <c r="I66" s="49">
        <v>0</v>
      </c>
      <c r="J66" s="49">
        <v>28002.420000000013</v>
      </c>
      <c r="K66" s="49">
        <v>28002.420000000013</v>
      </c>
      <c r="L66" s="49">
        <v>28002.420000000013</v>
      </c>
      <c r="M66" s="49">
        <v>28002.420000000013</v>
      </c>
      <c r="N66" s="50">
        <v>419064.00000000012</v>
      </c>
    </row>
    <row r="67" spans="1:14" ht="12.95" customHeight="1" x14ac:dyDescent="0.2">
      <c r="A67" s="49" t="s">
        <v>80</v>
      </c>
      <c r="B67" s="49">
        <v>245636.76</v>
      </c>
      <c r="C67" s="49">
        <v>167471.59</v>
      </c>
      <c r="D67" s="49">
        <v>0</v>
      </c>
      <c r="E67" s="49">
        <v>172855.58</v>
      </c>
      <c r="F67" s="49">
        <v>172855.58</v>
      </c>
      <c r="G67" s="49">
        <v>172855.58</v>
      </c>
      <c r="H67" s="49">
        <v>0</v>
      </c>
      <c r="I67" s="49">
        <v>0</v>
      </c>
      <c r="J67" s="49">
        <v>85313.977500000037</v>
      </c>
      <c r="K67" s="49">
        <v>85313.977500000037</v>
      </c>
      <c r="L67" s="49">
        <v>85313.977500000037</v>
      </c>
      <c r="M67" s="49">
        <v>85313.977500000037</v>
      </c>
      <c r="N67" s="50">
        <v>1272931</v>
      </c>
    </row>
    <row r="68" spans="1:14" ht="12.95" customHeight="1" x14ac:dyDescent="0.2">
      <c r="A68" s="49" t="s">
        <v>81</v>
      </c>
      <c r="B68" s="49">
        <v>609303.54</v>
      </c>
      <c r="C68" s="49">
        <v>483153.75</v>
      </c>
      <c r="D68" s="49">
        <v>0</v>
      </c>
      <c r="E68" s="49">
        <v>538582.01</v>
      </c>
      <c r="F68" s="49">
        <v>538582.01</v>
      </c>
      <c r="G68" s="49">
        <v>538582.01</v>
      </c>
      <c r="H68" s="49">
        <v>0</v>
      </c>
      <c r="I68" s="49">
        <v>0</v>
      </c>
      <c r="J68" s="49">
        <v>314496.16999999993</v>
      </c>
      <c r="K68" s="49">
        <v>314496.16999999993</v>
      </c>
      <c r="L68" s="49">
        <v>314496.16999999993</v>
      </c>
      <c r="M68" s="49">
        <v>314496.16999999993</v>
      </c>
      <c r="N68" s="50">
        <v>3966188</v>
      </c>
    </row>
    <row r="69" spans="1:14" ht="12.95" customHeight="1" x14ac:dyDescent="0.2">
      <c r="A69" s="49" t="s">
        <v>82</v>
      </c>
      <c r="B69" s="49">
        <v>831934.8</v>
      </c>
      <c r="C69" s="49">
        <v>641190</v>
      </c>
      <c r="D69" s="49">
        <v>0</v>
      </c>
      <c r="E69" s="49">
        <v>649771.25</v>
      </c>
      <c r="F69" s="49">
        <v>649771.25</v>
      </c>
      <c r="G69" s="49">
        <v>649771.25</v>
      </c>
      <c r="H69" s="49">
        <v>0</v>
      </c>
      <c r="I69" s="49">
        <v>0</v>
      </c>
      <c r="J69" s="49">
        <v>340640.36250000005</v>
      </c>
      <c r="K69" s="49">
        <v>340640.36250000005</v>
      </c>
      <c r="L69" s="49">
        <v>340640.36250000005</v>
      </c>
      <c r="M69" s="49">
        <v>340640.36250000005</v>
      </c>
      <c r="N69" s="50">
        <v>4784999.9999999991</v>
      </c>
    </row>
    <row r="70" spans="1:14" ht="12.95" customHeight="1" x14ac:dyDescent="0.2">
      <c r="A70" s="49" t="s">
        <v>84</v>
      </c>
      <c r="B70" s="49">
        <v>816793.2</v>
      </c>
      <c r="C70" s="49">
        <v>622836.42000000004</v>
      </c>
      <c r="D70" s="49">
        <v>0</v>
      </c>
      <c r="E70" s="49">
        <v>626403.79</v>
      </c>
      <c r="F70" s="49">
        <v>626403.79</v>
      </c>
      <c r="G70" s="49">
        <v>626403.79</v>
      </c>
      <c r="H70" s="49">
        <v>0</v>
      </c>
      <c r="I70" s="49">
        <v>0</v>
      </c>
      <c r="J70" s="49">
        <v>323519.50249999994</v>
      </c>
      <c r="K70" s="49">
        <v>323519.50249999994</v>
      </c>
      <c r="L70" s="49">
        <v>323519.50249999994</v>
      </c>
      <c r="M70" s="49">
        <v>323519.50249999994</v>
      </c>
      <c r="N70" s="50">
        <v>4612919</v>
      </c>
    </row>
    <row r="71" spans="1:14" ht="12.95" customHeight="1" x14ac:dyDescent="0.2">
      <c r="A71" s="49" t="s">
        <v>85</v>
      </c>
      <c r="B71" s="49">
        <v>162450.12</v>
      </c>
      <c r="C71" s="49">
        <v>110052.86</v>
      </c>
      <c r="D71" s="49">
        <v>0</v>
      </c>
      <c r="E71" s="49">
        <v>100373.16</v>
      </c>
      <c r="F71" s="49">
        <v>100373.16</v>
      </c>
      <c r="G71" s="49">
        <v>100373.16</v>
      </c>
      <c r="H71" s="49">
        <v>0</v>
      </c>
      <c r="I71" s="49">
        <v>0</v>
      </c>
      <c r="J71" s="49">
        <v>41384.63499999998</v>
      </c>
      <c r="K71" s="49">
        <v>41384.63499999998</v>
      </c>
      <c r="L71" s="49">
        <v>41384.63499999998</v>
      </c>
      <c r="M71" s="49">
        <v>41384.63499999998</v>
      </c>
      <c r="N71" s="50">
        <v>739161.00000000012</v>
      </c>
    </row>
    <row r="72" spans="1:14" ht="12.95" customHeight="1" x14ac:dyDescent="0.2">
      <c r="A72" s="49" t="s">
        <v>86</v>
      </c>
      <c r="B72" s="49">
        <v>830697.3</v>
      </c>
      <c r="C72" s="49">
        <v>634195.47</v>
      </c>
      <c r="D72" s="49">
        <v>0</v>
      </c>
      <c r="E72" s="49">
        <v>639269.81000000006</v>
      </c>
      <c r="F72" s="49">
        <v>639269.81000000006</v>
      </c>
      <c r="G72" s="49">
        <v>639269.81000000006</v>
      </c>
      <c r="H72" s="49">
        <v>0</v>
      </c>
      <c r="I72" s="49">
        <v>0</v>
      </c>
      <c r="J72" s="49">
        <v>331240.94999999995</v>
      </c>
      <c r="K72" s="49">
        <v>331240.94999999995</v>
      </c>
      <c r="L72" s="49">
        <v>331240.94999999995</v>
      </c>
      <c r="M72" s="49">
        <v>331240.94999999995</v>
      </c>
      <c r="N72" s="50">
        <v>4707666.0000000009</v>
      </c>
    </row>
    <row r="73" spans="1:14" ht="12.95" customHeight="1" x14ac:dyDescent="0.2">
      <c r="A73" s="49" t="s">
        <v>87</v>
      </c>
      <c r="B73" s="49">
        <v>314042.43</v>
      </c>
      <c r="C73" s="49">
        <v>249023.32</v>
      </c>
      <c r="D73" s="49">
        <v>0</v>
      </c>
      <c r="E73" s="49">
        <v>277591.65000000002</v>
      </c>
      <c r="F73" s="49">
        <v>277591.65000000002</v>
      </c>
      <c r="G73" s="49">
        <v>277591.65000000002</v>
      </c>
      <c r="H73" s="49">
        <v>0</v>
      </c>
      <c r="I73" s="49">
        <v>0</v>
      </c>
      <c r="J73" s="49">
        <v>162095.07499999995</v>
      </c>
      <c r="K73" s="49">
        <v>162095.07499999995</v>
      </c>
      <c r="L73" s="49">
        <v>162095.07499999995</v>
      </c>
      <c r="M73" s="49">
        <v>162095.07499999995</v>
      </c>
      <c r="N73" s="50">
        <v>2044221</v>
      </c>
    </row>
    <row r="74" spans="1:14" ht="12.95" customHeight="1" x14ac:dyDescent="0.2">
      <c r="A74" s="49" t="s">
        <v>88</v>
      </c>
      <c r="B74" s="49">
        <v>121213.79999999999</v>
      </c>
      <c r="C74" s="49">
        <v>96117.66</v>
      </c>
      <c r="D74" s="49">
        <v>0</v>
      </c>
      <c r="E74" s="49">
        <v>107144.5</v>
      </c>
      <c r="F74" s="49">
        <v>107144.5</v>
      </c>
      <c r="G74" s="49">
        <v>107144.5</v>
      </c>
      <c r="H74" s="49">
        <v>0</v>
      </c>
      <c r="I74" s="49">
        <v>0</v>
      </c>
      <c r="J74" s="49">
        <v>62565.260000000009</v>
      </c>
      <c r="K74" s="49">
        <v>62565.260000000009</v>
      </c>
      <c r="L74" s="49">
        <v>62565.260000000009</v>
      </c>
      <c r="M74" s="49">
        <v>62565.260000000009</v>
      </c>
      <c r="N74" s="50">
        <v>789026</v>
      </c>
    </row>
    <row r="75" spans="1:14" ht="12.95" customHeight="1" x14ac:dyDescent="0.2">
      <c r="A75" s="49" t="s">
        <v>89</v>
      </c>
      <c r="B75" s="49">
        <v>798979.05</v>
      </c>
      <c r="C75" s="49">
        <v>609263.43000000005</v>
      </c>
      <c r="D75" s="49">
        <v>0</v>
      </c>
      <c r="E75" s="49">
        <v>619143.87</v>
      </c>
      <c r="F75" s="49">
        <v>619143.87</v>
      </c>
      <c r="G75" s="49">
        <v>619143.87</v>
      </c>
      <c r="H75" s="49">
        <v>0</v>
      </c>
      <c r="I75" s="49">
        <v>0</v>
      </c>
      <c r="J75" s="49">
        <v>323445.47749999992</v>
      </c>
      <c r="K75" s="49">
        <v>323445.47749999992</v>
      </c>
      <c r="L75" s="49">
        <v>323445.47749999992</v>
      </c>
      <c r="M75" s="49">
        <v>323445.47749999992</v>
      </c>
      <c r="N75" s="50">
        <v>4559456</v>
      </c>
    </row>
    <row r="76" spans="1:14" ht="12.95" customHeight="1" x14ac:dyDescent="0.2">
      <c r="A76" s="49" t="s">
        <v>90</v>
      </c>
      <c r="B76" s="49">
        <v>831934.8</v>
      </c>
      <c r="C76" s="49">
        <v>641190</v>
      </c>
      <c r="D76" s="49">
        <v>0</v>
      </c>
      <c r="E76" s="49">
        <v>649771.25</v>
      </c>
      <c r="F76" s="49">
        <v>649771.25</v>
      </c>
      <c r="G76" s="49">
        <v>649771.25</v>
      </c>
      <c r="H76" s="49">
        <v>0</v>
      </c>
      <c r="I76" s="49">
        <v>0</v>
      </c>
      <c r="J76" s="49">
        <v>340640.36250000005</v>
      </c>
      <c r="K76" s="49">
        <v>340640.36250000005</v>
      </c>
      <c r="L76" s="49">
        <v>340640.36250000005</v>
      </c>
      <c r="M76" s="49">
        <v>340640.36250000005</v>
      </c>
      <c r="N76" s="50">
        <v>4784999.9999999991</v>
      </c>
    </row>
    <row r="77" spans="1:14" ht="12.95" customHeight="1" x14ac:dyDescent="0.2">
      <c r="A77" s="49" t="s">
        <v>91</v>
      </c>
      <c r="B77" s="49">
        <v>237122.40000000002</v>
      </c>
      <c r="C77" s="49">
        <v>151091.82999999999</v>
      </c>
      <c r="D77" s="49">
        <v>0</v>
      </c>
      <c r="E77" s="49">
        <v>168425.33</v>
      </c>
      <c r="F77" s="49">
        <v>168425.33</v>
      </c>
      <c r="G77" s="49">
        <v>168425.33</v>
      </c>
      <c r="H77" s="49">
        <v>0</v>
      </c>
      <c r="I77" s="49">
        <v>0</v>
      </c>
      <c r="J77" s="49">
        <v>86703.945000000036</v>
      </c>
      <c r="K77" s="49">
        <v>86703.945000000036</v>
      </c>
      <c r="L77" s="49">
        <v>86703.945000000036</v>
      </c>
      <c r="M77" s="49">
        <v>86703.945000000036</v>
      </c>
      <c r="N77" s="50">
        <v>1240306</v>
      </c>
    </row>
    <row r="78" spans="1:14" ht="12.95" customHeight="1" x14ac:dyDescent="0.2">
      <c r="A78" s="49" t="s">
        <v>92</v>
      </c>
      <c r="B78" s="49">
        <v>347603.45999999996</v>
      </c>
      <c r="C78" s="49">
        <v>275635.86</v>
      </c>
      <c r="D78" s="49">
        <v>0</v>
      </c>
      <c r="E78" s="49">
        <v>277477.45</v>
      </c>
      <c r="F78" s="49">
        <v>277477.45</v>
      </c>
      <c r="G78" s="49">
        <v>277477.45</v>
      </c>
      <c r="H78" s="49">
        <v>0</v>
      </c>
      <c r="I78" s="49">
        <v>0</v>
      </c>
      <c r="J78" s="49">
        <v>146927.08250000002</v>
      </c>
      <c r="K78" s="49">
        <v>146927.08250000002</v>
      </c>
      <c r="L78" s="49">
        <v>146927.08250000002</v>
      </c>
      <c r="M78" s="49">
        <v>146927.08250000002</v>
      </c>
      <c r="N78" s="50">
        <v>2043380</v>
      </c>
    </row>
    <row r="79" spans="1:14" ht="12.95" customHeight="1" x14ac:dyDescent="0.2">
      <c r="A79" s="49" t="s">
        <v>147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50">
        <v>0</v>
      </c>
    </row>
    <row r="80" spans="1:14" ht="12.95" customHeight="1" x14ac:dyDescent="0.2">
      <c r="A80" s="49" t="s">
        <v>93</v>
      </c>
      <c r="B80" s="49">
        <v>813323.25</v>
      </c>
      <c r="C80" s="49">
        <v>629568.05000000005</v>
      </c>
      <c r="D80" s="49">
        <v>0</v>
      </c>
      <c r="E80" s="49">
        <v>631786.51</v>
      </c>
      <c r="F80" s="49">
        <v>631786.51</v>
      </c>
      <c r="G80" s="49">
        <v>631786.51</v>
      </c>
      <c r="H80" s="49">
        <v>0</v>
      </c>
      <c r="I80" s="49">
        <v>0</v>
      </c>
      <c r="J80" s="49">
        <v>328576.79249999998</v>
      </c>
      <c r="K80" s="49">
        <v>328576.79249999998</v>
      </c>
      <c r="L80" s="49">
        <v>328576.79249999998</v>
      </c>
      <c r="M80" s="49">
        <v>328576.79249999998</v>
      </c>
      <c r="N80" s="50">
        <v>4652558</v>
      </c>
    </row>
    <row r="81" spans="1:14" ht="12.95" customHeight="1" x14ac:dyDescent="0.2">
      <c r="A81" s="49" t="s">
        <v>95</v>
      </c>
      <c r="B81" s="49">
        <v>131768.46</v>
      </c>
      <c r="C81" s="49">
        <v>104487.17</v>
      </c>
      <c r="D81" s="49">
        <v>0</v>
      </c>
      <c r="E81" s="49">
        <v>116474.18</v>
      </c>
      <c r="F81" s="49">
        <v>116474.18</v>
      </c>
      <c r="G81" s="49">
        <v>116474.18</v>
      </c>
      <c r="H81" s="49">
        <v>0</v>
      </c>
      <c r="I81" s="49">
        <v>0</v>
      </c>
      <c r="J81" s="49">
        <v>68013.207500000019</v>
      </c>
      <c r="K81" s="49">
        <v>68013.207500000019</v>
      </c>
      <c r="L81" s="49">
        <v>68013.207500000019</v>
      </c>
      <c r="M81" s="49">
        <v>68013.207500000019</v>
      </c>
      <c r="N81" s="50">
        <v>857731</v>
      </c>
    </row>
    <row r="82" spans="1:14" ht="12.95" customHeight="1" x14ac:dyDescent="0.2">
      <c r="A82" s="49" t="s">
        <v>96</v>
      </c>
      <c r="B82" s="49">
        <v>122689.5</v>
      </c>
      <c r="C82" s="49">
        <v>97288.02</v>
      </c>
      <c r="D82" s="49">
        <v>0</v>
      </c>
      <c r="E82" s="49">
        <v>98812.62</v>
      </c>
      <c r="F82" s="49">
        <v>98812.62</v>
      </c>
      <c r="G82" s="49">
        <v>98812.62</v>
      </c>
      <c r="H82" s="49">
        <v>0</v>
      </c>
      <c r="I82" s="49">
        <v>0</v>
      </c>
      <c r="J82" s="49">
        <v>52813.404999999999</v>
      </c>
      <c r="K82" s="49">
        <v>52813.404999999999</v>
      </c>
      <c r="L82" s="49">
        <v>52813.404999999999</v>
      </c>
      <c r="M82" s="49">
        <v>52813.404999999999</v>
      </c>
      <c r="N82" s="50">
        <v>727669.00000000012</v>
      </c>
    </row>
    <row r="83" spans="1:14" ht="12.95" customHeight="1" x14ac:dyDescent="0.2">
      <c r="A83" s="49" t="s">
        <v>98</v>
      </c>
      <c r="B83" s="49">
        <v>354126.12</v>
      </c>
      <c r="C83" s="49">
        <v>280808.12</v>
      </c>
      <c r="D83" s="49">
        <v>0</v>
      </c>
      <c r="E83" s="49">
        <v>291242.82</v>
      </c>
      <c r="F83" s="49">
        <v>291242.82</v>
      </c>
      <c r="G83" s="49">
        <v>291242.82</v>
      </c>
      <c r="H83" s="49">
        <v>0</v>
      </c>
      <c r="I83" s="49">
        <v>0</v>
      </c>
      <c r="J83" s="49">
        <v>159021.82499999995</v>
      </c>
      <c r="K83" s="49">
        <v>159021.82499999995</v>
      </c>
      <c r="L83" s="49">
        <v>159021.82499999995</v>
      </c>
      <c r="M83" s="49">
        <v>159021.82499999995</v>
      </c>
      <c r="N83" s="50">
        <v>2144750</v>
      </c>
    </row>
    <row r="84" spans="1:14" ht="12.95" customHeight="1" x14ac:dyDescent="0.2">
      <c r="A84" s="49" t="s">
        <v>99</v>
      </c>
      <c r="B84" s="49">
        <v>831934.8</v>
      </c>
      <c r="C84" s="49">
        <v>641190</v>
      </c>
      <c r="D84" s="49">
        <v>0</v>
      </c>
      <c r="E84" s="49">
        <v>649771.25</v>
      </c>
      <c r="F84" s="49">
        <v>649771.25</v>
      </c>
      <c r="G84" s="49">
        <v>649771.25</v>
      </c>
      <c r="H84" s="49">
        <v>0</v>
      </c>
      <c r="I84" s="49">
        <v>0</v>
      </c>
      <c r="J84" s="49">
        <v>340640.36250000005</v>
      </c>
      <c r="K84" s="49">
        <v>340640.36250000005</v>
      </c>
      <c r="L84" s="49">
        <v>340640.36250000005</v>
      </c>
      <c r="M84" s="49">
        <v>340640.36250000005</v>
      </c>
      <c r="N84" s="50">
        <v>4784999.9999999991</v>
      </c>
    </row>
    <row r="85" spans="1:14" ht="12.95" customHeight="1" x14ac:dyDescent="0.2">
      <c r="A85" s="49" t="s">
        <v>100</v>
      </c>
      <c r="B85" s="49">
        <v>212995.08000000002</v>
      </c>
      <c r="C85" s="49">
        <v>146863.20000000001</v>
      </c>
      <c r="D85" s="49">
        <v>0</v>
      </c>
      <c r="E85" s="49">
        <v>147136.85999999999</v>
      </c>
      <c r="F85" s="49">
        <v>147136.85999999999</v>
      </c>
      <c r="G85" s="49">
        <v>147136.85999999999</v>
      </c>
      <c r="H85" s="49">
        <v>0</v>
      </c>
      <c r="I85" s="49">
        <v>0</v>
      </c>
      <c r="J85" s="49">
        <v>70566.535000000003</v>
      </c>
      <c r="K85" s="49">
        <v>70566.535000000003</v>
      </c>
      <c r="L85" s="49">
        <v>70566.535000000003</v>
      </c>
      <c r="M85" s="49">
        <v>70566.535000000003</v>
      </c>
      <c r="N85" s="50">
        <v>1083535</v>
      </c>
    </row>
    <row r="86" spans="1:14" ht="12.95" customHeight="1" x14ac:dyDescent="0.2">
      <c r="A86" s="49" t="s">
        <v>101</v>
      </c>
      <c r="B86" s="49">
        <v>101473.05</v>
      </c>
      <c r="C86" s="49">
        <v>80464.05</v>
      </c>
      <c r="D86" s="49">
        <v>0</v>
      </c>
      <c r="E86" s="49">
        <v>89695.05</v>
      </c>
      <c r="F86" s="49">
        <v>89695.05</v>
      </c>
      <c r="G86" s="49">
        <v>89695.05</v>
      </c>
      <c r="H86" s="49">
        <v>0</v>
      </c>
      <c r="I86" s="49">
        <v>0</v>
      </c>
      <c r="J86" s="49">
        <v>52375.9375</v>
      </c>
      <c r="K86" s="49">
        <v>52375.9375</v>
      </c>
      <c r="L86" s="49">
        <v>52375.9375</v>
      </c>
      <c r="M86" s="49">
        <v>52375.9375</v>
      </c>
      <c r="N86" s="50">
        <v>660526</v>
      </c>
    </row>
    <row r="87" spans="1:14" ht="12.95" customHeight="1" x14ac:dyDescent="0.2">
      <c r="A87" s="49" t="s">
        <v>102</v>
      </c>
      <c r="B87" s="49">
        <v>831934.8</v>
      </c>
      <c r="C87" s="49">
        <v>641190</v>
      </c>
      <c r="D87" s="49">
        <v>0</v>
      </c>
      <c r="E87" s="49">
        <v>649771.25</v>
      </c>
      <c r="F87" s="49">
        <v>649771.25</v>
      </c>
      <c r="G87" s="49">
        <v>649771.25</v>
      </c>
      <c r="H87" s="49">
        <v>0</v>
      </c>
      <c r="I87" s="49">
        <v>0</v>
      </c>
      <c r="J87" s="49">
        <v>340640.36250000005</v>
      </c>
      <c r="K87" s="49">
        <v>340640.36250000005</v>
      </c>
      <c r="L87" s="49">
        <v>340640.36250000005</v>
      </c>
      <c r="M87" s="49">
        <v>340640.36250000005</v>
      </c>
      <c r="N87" s="50">
        <v>4784999.9999999991</v>
      </c>
    </row>
    <row r="88" spans="1:14" ht="12.95" customHeight="1" x14ac:dyDescent="0.2">
      <c r="A88" s="49" t="s">
        <v>103</v>
      </c>
      <c r="B88" s="49">
        <v>235911.78000000003</v>
      </c>
      <c r="C88" s="49">
        <v>187068.82</v>
      </c>
      <c r="D88" s="49">
        <v>0</v>
      </c>
      <c r="E88" s="49">
        <v>208529.72</v>
      </c>
      <c r="F88" s="49">
        <v>208529.72</v>
      </c>
      <c r="G88" s="49">
        <v>208529.72</v>
      </c>
      <c r="H88" s="49">
        <v>0</v>
      </c>
      <c r="I88" s="49">
        <v>0</v>
      </c>
      <c r="J88" s="49">
        <v>121767.56</v>
      </c>
      <c r="K88" s="49">
        <v>121767.56</v>
      </c>
      <c r="L88" s="49">
        <v>121767.56</v>
      </c>
      <c r="M88" s="49">
        <v>121767.56</v>
      </c>
      <c r="N88" s="50">
        <v>1535640.0000000002</v>
      </c>
    </row>
    <row r="89" spans="1:14" ht="12.95" customHeight="1" x14ac:dyDescent="0.2">
      <c r="A89" s="49" t="s">
        <v>104</v>
      </c>
      <c r="B89" s="49">
        <v>418058.82</v>
      </c>
      <c r="C89" s="49">
        <v>289092.67</v>
      </c>
      <c r="D89" s="49">
        <v>0</v>
      </c>
      <c r="E89" s="49">
        <v>277636.19</v>
      </c>
      <c r="F89" s="49">
        <v>277636.19</v>
      </c>
      <c r="G89" s="49">
        <v>277636.19</v>
      </c>
      <c r="H89" s="49">
        <v>0</v>
      </c>
      <c r="I89" s="49">
        <v>0</v>
      </c>
      <c r="J89" s="49">
        <v>126122.23500000004</v>
      </c>
      <c r="K89" s="49">
        <v>126122.23500000004</v>
      </c>
      <c r="L89" s="49">
        <v>126122.23500000004</v>
      </c>
      <c r="M89" s="49">
        <v>126122.23500000004</v>
      </c>
      <c r="N89" s="50">
        <v>2044549.0000000002</v>
      </c>
    </row>
    <row r="90" spans="1:14" ht="12.95" customHeight="1" x14ac:dyDescent="0.2">
      <c r="A90" s="49" t="s">
        <v>105</v>
      </c>
      <c r="B90" s="49">
        <v>365819.22</v>
      </c>
      <c r="C90" s="49">
        <v>289908.59999999998</v>
      </c>
      <c r="D90" s="49">
        <v>0</v>
      </c>
      <c r="E90" s="49">
        <v>286441.98</v>
      </c>
      <c r="F90" s="49">
        <v>286441.98</v>
      </c>
      <c r="G90" s="49">
        <v>286441.98</v>
      </c>
      <c r="H90" s="49">
        <v>0</v>
      </c>
      <c r="I90" s="49">
        <v>0</v>
      </c>
      <c r="J90" s="49">
        <v>148585.56000000006</v>
      </c>
      <c r="K90" s="49">
        <v>148585.56000000006</v>
      </c>
      <c r="L90" s="49">
        <v>148585.56000000006</v>
      </c>
      <c r="M90" s="49">
        <v>148585.56000000006</v>
      </c>
      <c r="N90" s="50">
        <v>2109396</v>
      </c>
    </row>
    <row r="91" spans="1:14" ht="12.95" customHeight="1" x14ac:dyDescent="0.2">
      <c r="A91" s="49" t="s">
        <v>106</v>
      </c>
      <c r="B91" s="49">
        <v>805000.64999999991</v>
      </c>
      <c r="C91" s="49">
        <v>613615.88</v>
      </c>
      <c r="D91" s="49">
        <v>0</v>
      </c>
      <c r="E91" s="49">
        <v>623881.02</v>
      </c>
      <c r="F91" s="49">
        <v>623881.02</v>
      </c>
      <c r="G91" s="49">
        <v>623881.02</v>
      </c>
      <c r="H91" s="49">
        <v>0</v>
      </c>
      <c r="I91" s="49">
        <v>0</v>
      </c>
      <c r="J91" s="49">
        <v>326020.35250000004</v>
      </c>
      <c r="K91" s="49">
        <v>326020.35250000004</v>
      </c>
      <c r="L91" s="49">
        <v>326020.35250000004</v>
      </c>
      <c r="M91" s="49">
        <v>326020.35250000004</v>
      </c>
      <c r="N91" s="50">
        <v>4594341</v>
      </c>
    </row>
    <row r="92" spans="1:14" ht="12.95" customHeight="1" x14ac:dyDescent="0.2">
      <c r="A92" s="49" t="s">
        <v>107</v>
      </c>
      <c r="B92" s="49">
        <v>528884.93999999994</v>
      </c>
      <c r="C92" s="49">
        <v>419385.03</v>
      </c>
      <c r="D92" s="49">
        <v>0</v>
      </c>
      <c r="E92" s="49">
        <v>458536.04</v>
      </c>
      <c r="F92" s="49">
        <v>458536.04</v>
      </c>
      <c r="G92" s="49">
        <v>458536.04</v>
      </c>
      <c r="H92" s="49">
        <v>0</v>
      </c>
      <c r="I92" s="49">
        <v>0</v>
      </c>
      <c r="J92" s="49">
        <v>263210.22750000004</v>
      </c>
      <c r="K92" s="49">
        <v>263210.22750000004</v>
      </c>
      <c r="L92" s="49">
        <v>263210.22750000004</v>
      </c>
      <c r="M92" s="49">
        <v>263210.22750000004</v>
      </c>
      <c r="N92" s="50">
        <v>3376719</v>
      </c>
    </row>
    <row r="93" spans="1:14" ht="12.95" customHeight="1" x14ac:dyDescent="0.2">
      <c r="A93" s="49" t="s">
        <v>108</v>
      </c>
      <c r="B93" s="49">
        <v>100597.2</v>
      </c>
      <c r="C93" s="49">
        <v>74171.14</v>
      </c>
      <c r="D93" s="49">
        <v>0</v>
      </c>
      <c r="E93" s="49">
        <v>68197.33</v>
      </c>
      <c r="F93" s="49">
        <v>68197.33</v>
      </c>
      <c r="G93" s="49">
        <v>68197.33</v>
      </c>
      <c r="H93" s="49">
        <v>0</v>
      </c>
      <c r="I93" s="49">
        <v>0</v>
      </c>
      <c r="J93" s="49">
        <v>30713.417499999996</v>
      </c>
      <c r="K93" s="49">
        <v>30713.417499999996</v>
      </c>
      <c r="L93" s="49">
        <v>30713.417499999996</v>
      </c>
      <c r="M93" s="49">
        <v>30713.417499999996</v>
      </c>
      <c r="N93" s="50">
        <v>502213.99999999994</v>
      </c>
    </row>
    <row r="94" spans="1:14" ht="12.95" customHeight="1" x14ac:dyDescent="0.2">
      <c r="A94" s="49" t="s">
        <v>148</v>
      </c>
      <c r="B94" s="49">
        <v>146497.02000000002</v>
      </c>
      <c r="C94" s="49">
        <v>107010.79</v>
      </c>
      <c r="D94" s="49">
        <v>0</v>
      </c>
      <c r="E94" s="49">
        <v>97598.63</v>
      </c>
      <c r="F94" s="49">
        <v>97598.63</v>
      </c>
      <c r="G94" s="49">
        <v>97598.63</v>
      </c>
      <c r="H94" s="49">
        <v>0</v>
      </c>
      <c r="I94" s="49">
        <v>0</v>
      </c>
      <c r="J94" s="49">
        <v>43106.325000000012</v>
      </c>
      <c r="K94" s="49">
        <v>43106.325000000012</v>
      </c>
      <c r="L94" s="49">
        <v>43106.325000000012</v>
      </c>
      <c r="M94" s="49">
        <v>43106.325000000012</v>
      </c>
      <c r="N94" s="50">
        <v>718728.99999999977</v>
      </c>
    </row>
    <row r="95" spans="1:14" ht="12.95" customHeight="1" x14ac:dyDescent="0.2">
      <c r="A95" s="49" t="s">
        <v>111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50">
        <v>0</v>
      </c>
    </row>
    <row r="96" spans="1:14" ht="12.95" customHeight="1" x14ac:dyDescent="0.2">
      <c r="A96" s="49" t="s">
        <v>113</v>
      </c>
      <c r="B96" s="49">
        <v>74364.179999999993</v>
      </c>
      <c r="C96" s="49">
        <v>57529.55</v>
      </c>
      <c r="D96" s="49">
        <v>0</v>
      </c>
      <c r="E96" s="49">
        <v>53165.279999999999</v>
      </c>
      <c r="F96" s="49">
        <v>53165.279999999999</v>
      </c>
      <c r="G96" s="49">
        <v>53165.279999999999</v>
      </c>
      <c r="H96" s="49">
        <v>0</v>
      </c>
      <c r="I96" s="49">
        <v>0</v>
      </c>
      <c r="J96" s="49">
        <v>25031.607500000013</v>
      </c>
      <c r="K96" s="49">
        <v>25031.607500000013</v>
      </c>
      <c r="L96" s="49">
        <v>25031.607500000013</v>
      </c>
      <c r="M96" s="49">
        <v>25031.607500000013</v>
      </c>
      <c r="N96" s="50">
        <v>391516.00000000012</v>
      </c>
    </row>
    <row r="97" spans="1:14" ht="12.95" customHeight="1" x14ac:dyDescent="0.2">
      <c r="A97" s="49" t="s">
        <v>114</v>
      </c>
      <c r="B97" s="49">
        <v>62169.78</v>
      </c>
      <c r="C97" s="49">
        <v>38581.15</v>
      </c>
      <c r="D97" s="49">
        <v>0</v>
      </c>
      <c r="E97" s="49">
        <v>47991.28</v>
      </c>
      <c r="F97" s="49">
        <v>47991.28</v>
      </c>
      <c r="G97" s="49">
        <v>47991.28</v>
      </c>
      <c r="H97" s="49">
        <v>0</v>
      </c>
      <c r="I97" s="49">
        <v>0</v>
      </c>
      <c r="J97" s="49">
        <v>27172.307500000003</v>
      </c>
      <c r="K97" s="49">
        <v>27172.307500000003</v>
      </c>
      <c r="L97" s="49">
        <v>27172.307500000003</v>
      </c>
      <c r="M97" s="49">
        <v>27172.307500000003</v>
      </c>
      <c r="N97" s="50">
        <v>353414</v>
      </c>
    </row>
    <row r="98" spans="1:14" ht="12.95" customHeight="1" x14ac:dyDescent="0.2">
      <c r="A98" s="49" t="s">
        <v>115</v>
      </c>
      <c r="B98" s="49">
        <v>152209.17000000001</v>
      </c>
      <c r="C98" s="49">
        <v>113991.12</v>
      </c>
      <c r="D98" s="49">
        <v>0</v>
      </c>
      <c r="E98" s="49">
        <v>127068.37</v>
      </c>
      <c r="F98" s="49">
        <v>127068.37</v>
      </c>
      <c r="G98" s="49">
        <v>127068.37</v>
      </c>
      <c r="H98" s="49">
        <v>0</v>
      </c>
      <c r="I98" s="49">
        <v>0</v>
      </c>
      <c r="J98" s="49">
        <v>72085.649999999994</v>
      </c>
      <c r="K98" s="49">
        <v>72085.649999999994</v>
      </c>
      <c r="L98" s="49">
        <v>72085.649999999994</v>
      </c>
      <c r="M98" s="49">
        <v>72085.649999999994</v>
      </c>
      <c r="N98" s="50">
        <v>935748.00000000012</v>
      </c>
    </row>
    <row r="99" spans="1:14" ht="12.95" customHeight="1" x14ac:dyDescent="0.2">
      <c r="A99" s="49" t="s">
        <v>116</v>
      </c>
      <c r="B99" s="49">
        <v>69383.97</v>
      </c>
      <c r="C99" s="49">
        <v>53193.98</v>
      </c>
      <c r="D99" s="49">
        <v>0</v>
      </c>
      <c r="E99" s="49">
        <v>49101.120000000003</v>
      </c>
      <c r="F99" s="49">
        <v>49101.120000000003</v>
      </c>
      <c r="G99" s="49">
        <v>49101.120000000003</v>
      </c>
      <c r="H99" s="49">
        <v>0</v>
      </c>
      <c r="I99" s="49">
        <v>0</v>
      </c>
      <c r="J99" s="49">
        <v>22926.422500000001</v>
      </c>
      <c r="K99" s="49">
        <v>22926.422500000001</v>
      </c>
      <c r="L99" s="49">
        <v>22926.422500000001</v>
      </c>
      <c r="M99" s="49">
        <v>22926.422500000001</v>
      </c>
      <c r="N99" s="50">
        <v>361586.99999999994</v>
      </c>
    </row>
    <row r="100" spans="1:14" ht="12.95" customHeight="1" x14ac:dyDescent="0.2">
      <c r="A100" s="49" t="s">
        <v>117</v>
      </c>
      <c r="B100" s="49">
        <v>351149.28</v>
      </c>
      <c r="C100" s="49">
        <v>278447.58</v>
      </c>
      <c r="D100" s="49">
        <v>0</v>
      </c>
      <c r="E100" s="49">
        <v>310391.58</v>
      </c>
      <c r="F100" s="49">
        <v>310391.58</v>
      </c>
      <c r="G100" s="49">
        <v>310391.58</v>
      </c>
      <c r="H100" s="49">
        <v>0</v>
      </c>
      <c r="I100" s="49">
        <v>0</v>
      </c>
      <c r="J100" s="49">
        <v>181248.09999999992</v>
      </c>
      <c r="K100" s="49">
        <v>181248.09999999992</v>
      </c>
      <c r="L100" s="49">
        <v>181248.09999999992</v>
      </c>
      <c r="M100" s="49">
        <v>181248.09999999992</v>
      </c>
      <c r="N100" s="50">
        <v>2285764</v>
      </c>
    </row>
    <row r="101" spans="1:14" ht="12.95" customHeight="1" x14ac:dyDescent="0.2">
      <c r="A101" s="49" t="s">
        <v>118</v>
      </c>
      <c r="B101" s="49">
        <v>357606.45</v>
      </c>
      <c r="C101" s="49">
        <v>224884.7</v>
      </c>
      <c r="D101" s="49">
        <v>0</v>
      </c>
      <c r="E101" s="49">
        <v>205105.01</v>
      </c>
      <c r="F101" s="49">
        <v>205105.01</v>
      </c>
      <c r="G101" s="49">
        <v>205105.01</v>
      </c>
      <c r="H101" s="49">
        <v>0</v>
      </c>
      <c r="I101" s="49">
        <v>0</v>
      </c>
      <c r="J101" s="49">
        <v>78153.454999999958</v>
      </c>
      <c r="K101" s="49">
        <v>78153.454999999958</v>
      </c>
      <c r="L101" s="49">
        <v>78153.454999999958</v>
      </c>
      <c r="M101" s="49">
        <v>78153.454999999958</v>
      </c>
      <c r="N101" s="50">
        <v>1510420.0000000005</v>
      </c>
    </row>
    <row r="102" spans="1:14" ht="12.95" customHeight="1" x14ac:dyDescent="0.2">
      <c r="A102" s="49" t="s">
        <v>119</v>
      </c>
      <c r="B102" s="49">
        <v>831934.8</v>
      </c>
      <c r="C102" s="49">
        <v>641190</v>
      </c>
      <c r="D102" s="49">
        <v>0</v>
      </c>
      <c r="E102" s="49">
        <v>649771.25</v>
      </c>
      <c r="F102" s="49">
        <v>649771.25</v>
      </c>
      <c r="G102" s="49">
        <v>649771.25</v>
      </c>
      <c r="H102" s="49">
        <v>0</v>
      </c>
      <c r="I102" s="49">
        <v>0</v>
      </c>
      <c r="J102" s="49">
        <v>340640.36250000005</v>
      </c>
      <c r="K102" s="49">
        <v>340640.36250000005</v>
      </c>
      <c r="L102" s="49">
        <v>340640.36250000005</v>
      </c>
      <c r="M102" s="49">
        <v>340640.36250000005</v>
      </c>
      <c r="N102" s="50">
        <v>4784999.9999999991</v>
      </c>
    </row>
    <row r="103" spans="1:14" ht="12.95" customHeight="1" x14ac:dyDescent="0.2">
      <c r="A103" s="49" t="s">
        <v>120</v>
      </c>
      <c r="B103" s="49">
        <v>225269.16</v>
      </c>
      <c r="C103" s="49">
        <v>163283.01999999999</v>
      </c>
      <c r="D103" s="49">
        <v>0</v>
      </c>
      <c r="E103" s="49">
        <v>166977.5</v>
      </c>
      <c r="F103" s="49">
        <v>166977.5</v>
      </c>
      <c r="G103" s="49">
        <v>166977.5</v>
      </c>
      <c r="H103" s="49">
        <v>0</v>
      </c>
      <c r="I103" s="49">
        <v>0</v>
      </c>
      <c r="J103" s="49">
        <v>85039.830000000016</v>
      </c>
      <c r="K103" s="49">
        <v>85039.830000000016</v>
      </c>
      <c r="L103" s="49">
        <v>85039.830000000016</v>
      </c>
      <c r="M103" s="49">
        <v>85039.830000000016</v>
      </c>
      <c r="N103" s="50">
        <v>1229644.0000000002</v>
      </c>
    </row>
    <row r="104" spans="1:14" ht="12.95" customHeight="1" x14ac:dyDescent="0.2">
      <c r="A104" s="49" t="s">
        <v>121</v>
      </c>
      <c r="B104" s="49">
        <v>264264.48</v>
      </c>
      <c r="C104" s="49">
        <v>209362.94</v>
      </c>
      <c r="D104" s="49">
        <v>0</v>
      </c>
      <c r="E104" s="49">
        <v>190948.42</v>
      </c>
      <c r="F104" s="49">
        <v>190948.42</v>
      </c>
      <c r="G104" s="49">
        <v>190948.42</v>
      </c>
      <c r="H104" s="49">
        <v>0</v>
      </c>
      <c r="I104" s="49">
        <v>0</v>
      </c>
      <c r="J104" s="49">
        <v>89924.079999999987</v>
      </c>
      <c r="K104" s="49">
        <v>89924.079999999987</v>
      </c>
      <c r="L104" s="49">
        <v>89924.079999999987</v>
      </c>
      <c r="M104" s="49">
        <v>89924.079999999987</v>
      </c>
      <c r="N104" s="50">
        <v>1406169.0000000002</v>
      </c>
    </row>
    <row r="105" spans="1:14" ht="12.95" customHeight="1" x14ac:dyDescent="0.2">
      <c r="A105" s="49" t="s">
        <v>122</v>
      </c>
      <c r="B105" s="49">
        <v>831934.8</v>
      </c>
      <c r="C105" s="49">
        <v>641190</v>
      </c>
      <c r="D105" s="49">
        <v>0</v>
      </c>
      <c r="E105" s="49">
        <v>649771.25</v>
      </c>
      <c r="F105" s="49">
        <v>649771.25</v>
      </c>
      <c r="G105" s="49">
        <v>649771.25</v>
      </c>
      <c r="H105" s="49">
        <v>0</v>
      </c>
      <c r="I105" s="49">
        <v>0</v>
      </c>
      <c r="J105" s="49">
        <v>340640.36250000005</v>
      </c>
      <c r="K105" s="49">
        <v>340640.36250000005</v>
      </c>
      <c r="L105" s="49">
        <v>340640.36250000005</v>
      </c>
      <c r="M105" s="49">
        <v>340640.36250000005</v>
      </c>
      <c r="N105" s="50">
        <v>4784999.9999999991</v>
      </c>
    </row>
    <row r="106" spans="1:14" ht="12.95" customHeight="1" x14ac:dyDescent="0.2">
      <c r="A106" s="49" t="s">
        <v>124</v>
      </c>
      <c r="B106" s="49">
        <v>84340.049999999988</v>
      </c>
      <c r="C106" s="49">
        <v>66878.33</v>
      </c>
      <c r="D106" s="49">
        <v>0</v>
      </c>
      <c r="E106" s="49">
        <v>60996.07</v>
      </c>
      <c r="F106" s="49">
        <v>60996.07</v>
      </c>
      <c r="G106" s="49">
        <v>60996.07</v>
      </c>
      <c r="H106" s="49">
        <v>0</v>
      </c>
      <c r="I106" s="49">
        <v>0</v>
      </c>
      <c r="J106" s="49">
        <v>28744.102499999994</v>
      </c>
      <c r="K106" s="49">
        <v>28744.102499999994</v>
      </c>
      <c r="L106" s="49">
        <v>28744.102499999994</v>
      </c>
      <c r="M106" s="49">
        <v>28744.102499999994</v>
      </c>
      <c r="N106" s="50">
        <v>449182.99999999994</v>
      </c>
    </row>
    <row r="107" spans="1:14" ht="12.95" customHeight="1" x14ac:dyDescent="0.2">
      <c r="A107" s="49" t="s">
        <v>125</v>
      </c>
      <c r="B107" s="49">
        <v>112000.26000000001</v>
      </c>
      <c r="C107" s="49">
        <v>88811.85</v>
      </c>
      <c r="D107" s="49">
        <v>0</v>
      </c>
      <c r="E107" s="49">
        <v>91692.7</v>
      </c>
      <c r="F107" s="49">
        <v>91692.7</v>
      </c>
      <c r="G107" s="49">
        <v>91692.7</v>
      </c>
      <c r="H107" s="49">
        <v>0</v>
      </c>
      <c r="I107" s="49">
        <v>0</v>
      </c>
      <c r="J107" s="49">
        <v>49836.697499999995</v>
      </c>
      <c r="K107" s="49">
        <v>49836.697499999995</v>
      </c>
      <c r="L107" s="49">
        <v>49836.697499999995</v>
      </c>
      <c r="M107" s="49">
        <v>49836.697499999995</v>
      </c>
      <c r="N107" s="50">
        <v>675237</v>
      </c>
    </row>
    <row r="108" spans="1:14" ht="12.95" customHeight="1" x14ac:dyDescent="0.2">
      <c r="A108" s="49" t="s">
        <v>126</v>
      </c>
      <c r="B108" s="49">
        <v>231512.25</v>
      </c>
      <c r="C108" s="49">
        <v>143671.45000000001</v>
      </c>
      <c r="D108" s="49">
        <v>0</v>
      </c>
      <c r="E108" s="49">
        <v>140414.96</v>
      </c>
      <c r="F108" s="49">
        <v>140414.96</v>
      </c>
      <c r="G108" s="49">
        <v>140414.96</v>
      </c>
      <c r="H108" s="49">
        <v>0</v>
      </c>
      <c r="I108" s="49">
        <v>0</v>
      </c>
      <c r="J108" s="49">
        <v>59401.35500000001</v>
      </c>
      <c r="K108" s="49">
        <v>59401.35500000001</v>
      </c>
      <c r="L108" s="49">
        <v>59401.35500000001</v>
      </c>
      <c r="M108" s="49">
        <v>59401.35500000001</v>
      </c>
      <c r="N108" s="50">
        <v>1034033.9999999999</v>
      </c>
    </row>
    <row r="109" spans="1:14" ht="12.95" customHeight="1" x14ac:dyDescent="0.2">
      <c r="A109" s="49" t="s">
        <v>128</v>
      </c>
      <c r="B109" s="49">
        <v>122310.9</v>
      </c>
      <c r="C109" s="49">
        <v>96987.73</v>
      </c>
      <c r="D109" s="49">
        <v>0</v>
      </c>
      <c r="E109" s="49">
        <v>101045.61</v>
      </c>
      <c r="F109" s="49">
        <v>101045.61</v>
      </c>
      <c r="G109" s="49">
        <v>101045.61</v>
      </c>
      <c r="H109" s="49">
        <v>0</v>
      </c>
      <c r="I109" s="49">
        <v>0</v>
      </c>
      <c r="J109" s="49">
        <v>55419.385000000009</v>
      </c>
      <c r="K109" s="49">
        <v>55419.385000000009</v>
      </c>
      <c r="L109" s="49">
        <v>55419.385000000009</v>
      </c>
      <c r="M109" s="49">
        <v>55419.385000000009</v>
      </c>
      <c r="N109" s="50">
        <v>744113</v>
      </c>
    </row>
    <row r="110" spans="1:14" ht="12.95" customHeight="1" x14ac:dyDescent="0.2">
      <c r="A110" s="49" t="s">
        <v>129</v>
      </c>
      <c r="B110" s="49">
        <v>803277.6</v>
      </c>
      <c r="C110" s="49">
        <v>612474.74</v>
      </c>
      <c r="D110" s="49">
        <v>0</v>
      </c>
      <c r="E110" s="49">
        <v>624300.9</v>
      </c>
      <c r="F110" s="49">
        <v>624300.9</v>
      </c>
      <c r="G110" s="49">
        <v>624300.9</v>
      </c>
      <c r="H110" s="49">
        <v>0</v>
      </c>
      <c r="I110" s="49">
        <v>0</v>
      </c>
      <c r="J110" s="49">
        <v>327194.49000000011</v>
      </c>
      <c r="K110" s="49">
        <v>327194.49000000011</v>
      </c>
      <c r="L110" s="49">
        <v>327194.49000000011</v>
      </c>
      <c r="M110" s="49">
        <v>327194.49000000011</v>
      </c>
      <c r="N110" s="50">
        <v>4597433</v>
      </c>
    </row>
    <row r="111" spans="1:14" ht="12.95" customHeight="1" x14ac:dyDescent="0.2">
      <c r="A111" s="49" t="s">
        <v>130</v>
      </c>
      <c r="B111" s="49">
        <v>641772.9</v>
      </c>
      <c r="C111" s="49">
        <v>471086.65</v>
      </c>
      <c r="D111" s="49">
        <v>0</v>
      </c>
      <c r="E111" s="49">
        <v>488768.53</v>
      </c>
      <c r="F111" s="49">
        <v>488768.53</v>
      </c>
      <c r="G111" s="49">
        <v>488768.53</v>
      </c>
      <c r="H111" s="49">
        <v>0</v>
      </c>
      <c r="I111" s="49">
        <v>0</v>
      </c>
      <c r="J111" s="49">
        <v>255047.46499999997</v>
      </c>
      <c r="K111" s="49">
        <v>255047.46499999997</v>
      </c>
      <c r="L111" s="49">
        <v>255047.46499999997</v>
      </c>
      <c r="M111" s="49">
        <v>255047.46499999997</v>
      </c>
      <c r="N111" s="50">
        <v>3599354.9999999995</v>
      </c>
    </row>
    <row r="112" spans="1:14" ht="12.95" customHeight="1" x14ac:dyDescent="0.2">
      <c r="A112" s="49" t="s">
        <v>131</v>
      </c>
      <c r="B112" s="49">
        <v>238808.79</v>
      </c>
      <c r="C112" s="49">
        <v>162512.92000000001</v>
      </c>
      <c r="D112" s="49">
        <v>0</v>
      </c>
      <c r="E112" s="49">
        <v>151124.44</v>
      </c>
      <c r="F112" s="49">
        <v>151124.44</v>
      </c>
      <c r="G112" s="49">
        <v>151124.44</v>
      </c>
      <c r="H112" s="49">
        <v>0</v>
      </c>
      <c r="I112" s="49">
        <v>0</v>
      </c>
      <c r="J112" s="49">
        <v>64551.242499999993</v>
      </c>
      <c r="K112" s="49">
        <v>64551.242499999993</v>
      </c>
      <c r="L112" s="49">
        <v>64551.242499999993</v>
      </c>
      <c r="M112" s="49">
        <v>64551.242499999993</v>
      </c>
      <c r="N112" s="50">
        <v>1112899.9999999998</v>
      </c>
    </row>
    <row r="113" spans="1:14" ht="12.95" customHeight="1" x14ac:dyDescent="0.2">
      <c r="A113" s="49" t="s">
        <v>132</v>
      </c>
      <c r="B113" s="49">
        <v>89321.67</v>
      </c>
      <c r="C113" s="49">
        <v>62182.57</v>
      </c>
      <c r="D113" s="49">
        <v>0</v>
      </c>
      <c r="E113" s="49">
        <v>56713.279999999999</v>
      </c>
      <c r="F113" s="49">
        <v>56713.279999999999</v>
      </c>
      <c r="G113" s="49">
        <v>56713.279999999999</v>
      </c>
      <c r="H113" s="49">
        <v>0</v>
      </c>
      <c r="I113" s="49">
        <v>0</v>
      </c>
      <c r="J113" s="49">
        <v>23999.98000000001</v>
      </c>
      <c r="K113" s="49">
        <v>23999.98000000001</v>
      </c>
      <c r="L113" s="49">
        <v>23999.98000000001</v>
      </c>
      <c r="M113" s="49">
        <v>23999.98000000001</v>
      </c>
      <c r="N113" s="50">
        <v>417643.99999999988</v>
      </c>
    </row>
    <row r="114" spans="1:14" ht="12.95" customHeight="1" x14ac:dyDescent="0.2">
      <c r="A114" s="49" t="s">
        <v>133</v>
      </c>
      <c r="B114" s="49">
        <v>815298.3</v>
      </c>
      <c r="C114" s="49">
        <v>623646.18000000005</v>
      </c>
      <c r="D114" s="49">
        <v>0</v>
      </c>
      <c r="E114" s="49">
        <v>632114.44999999995</v>
      </c>
      <c r="F114" s="49">
        <v>632114.44999999995</v>
      </c>
      <c r="G114" s="49">
        <v>632114.44999999995</v>
      </c>
      <c r="H114" s="49">
        <v>0</v>
      </c>
      <c r="I114" s="49">
        <v>0</v>
      </c>
      <c r="J114" s="49">
        <v>329921.29249999998</v>
      </c>
      <c r="K114" s="49">
        <v>329921.29249999998</v>
      </c>
      <c r="L114" s="49">
        <v>329921.29249999998</v>
      </c>
      <c r="M114" s="49">
        <v>329921.29249999998</v>
      </c>
      <c r="N114" s="50">
        <v>4654973</v>
      </c>
    </row>
    <row r="115" spans="1:14" ht="12.95" customHeight="1" x14ac:dyDescent="0.2">
      <c r="A115" s="49" t="s">
        <v>134</v>
      </c>
      <c r="B115" s="49">
        <v>78648.179999999993</v>
      </c>
      <c r="C115" s="49">
        <v>62364.94</v>
      </c>
      <c r="D115" s="49">
        <v>0</v>
      </c>
      <c r="E115" s="49">
        <v>69519.55</v>
      </c>
      <c r="F115" s="49">
        <v>69519.55</v>
      </c>
      <c r="G115" s="49">
        <v>69519.55</v>
      </c>
      <c r="H115" s="49">
        <v>0</v>
      </c>
      <c r="I115" s="49">
        <v>0</v>
      </c>
      <c r="J115" s="49">
        <v>40594.80750000001</v>
      </c>
      <c r="K115" s="49">
        <v>40594.80750000001</v>
      </c>
      <c r="L115" s="49">
        <v>40594.80750000001</v>
      </c>
      <c r="M115" s="49">
        <v>40594.80750000001</v>
      </c>
      <c r="N115" s="50">
        <v>511950.99999999994</v>
      </c>
    </row>
    <row r="116" spans="1:14" ht="12.95" customHeight="1" x14ac:dyDescent="0.2">
      <c r="A116" s="49" t="s">
        <v>135</v>
      </c>
      <c r="B116" s="49">
        <v>343424.1</v>
      </c>
      <c r="C116" s="49">
        <v>260179.76</v>
      </c>
      <c r="D116" s="49">
        <v>0</v>
      </c>
      <c r="E116" s="49">
        <v>290028.01</v>
      </c>
      <c r="F116" s="49">
        <v>290028.01</v>
      </c>
      <c r="G116" s="49">
        <v>290028.01</v>
      </c>
      <c r="H116" s="49">
        <v>0</v>
      </c>
      <c r="I116" s="49">
        <v>0</v>
      </c>
      <c r="J116" s="49">
        <v>165529.02750000003</v>
      </c>
      <c r="K116" s="49">
        <v>165529.02750000003</v>
      </c>
      <c r="L116" s="49">
        <v>165529.02750000003</v>
      </c>
      <c r="M116" s="49">
        <v>165529.02750000003</v>
      </c>
      <c r="N116" s="50">
        <v>2135804</v>
      </c>
    </row>
    <row r="117" spans="1:14" ht="12.95" customHeight="1" x14ac:dyDescent="0.2">
      <c r="A117" s="49" t="s">
        <v>136</v>
      </c>
      <c r="B117" s="49">
        <v>196859.25</v>
      </c>
      <c r="C117" s="49">
        <v>129251.04</v>
      </c>
      <c r="D117" s="49">
        <v>0</v>
      </c>
      <c r="E117" s="49">
        <v>129684.29</v>
      </c>
      <c r="F117" s="49">
        <v>129684.29</v>
      </c>
      <c r="G117" s="49">
        <v>129684.29</v>
      </c>
      <c r="H117" s="49">
        <v>0</v>
      </c>
      <c r="I117" s="49">
        <v>0</v>
      </c>
      <c r="J117" s="49">
        <v>59962.209999999992</v>
      </c>
      <c r="K117" s="49">
        <v>59962.209999999992</v>
      </c>
      <c r="L117" s="49">
        <v>59962.209999999992</v>
      </c>
      <c r="M117" s="49">
        <v>59962.209999999992</v>
      </c>
      <c r="N117" s="50">
        <v>955011.99999999988</v>
      </c>
    </row>
    <row r="118" spans="1:14" ht="12.95" customHeight="1" x14ac:dyDescent="0.2">
      <c r="A118" s="49" t="s">
        <v>137</v>
      </c>
      <c r="B118" s="49">
        <v>49943.85</v>
      </c>
      <c r="C118" s="49">
        <v>34828.879999999997</v>
      </c>
      <c r="D118" s="49">
        <v>0</v>
      </c>
      <c r="E118" s="49">
        <v>36571.870000000003</v>
      </c>
      <c r="F118" s="49">
        <v>36571.870000000003</v>
      </c>
      <c r="G118" s="49">
        <v>36571.870000000003</v>
      </c>
      <c r="H118" s="49">
        <v>0</v>
      </c>
      <c r="I118" s="49">
        <v>0</v>
      </c>
      <c r="J118" s="49">
        <v>18707.915000000001</v>
      </c>
      <c r="K118" s="49">
        <v>18707.915000000001</v>
      </c>
      <c r="L118" s="49">
        <v>18707.915000000001</v>
      </c>
      <c r="M118" s="49">
        <v>18707.915000000001</v>
      </c>
      <c r="N118" s="50">
        <v>269320</v>
      </c>
    </row>
    <row r="119" spans="1:14" ht="12.95" customHeight="1" x14ac:dyDescent="0.2">
      <c r="A119" s="49" t="s">
        <v>138</v>
      </c>
      <c r="B119" s="49">
        <v>292025.28000000003</v>
      </c>
      <c r="C119" s="49">
        <v>181224.41</v>
      </c>
      <c r="D119" s="49">
        <v>0</v>
      </c>
      <c r="E119" s="49">
        <v>165284.82999999999</v>
      </c>
      <c r="F119" s="49">
        <v>165284.82999999999</v>
      </c>
      <c r="G119" s="49">
        <v>165284.82999999999</v>
      </c>
      <c r="H119" s="49">
        <v>0</v>
      </c>
      <c r="I119" s="49">
        <v>0</v>
      </c>
      <c r="J119" s="49">
        <v>62018.705000000016</v>
      </c>
      <c r="K119" s="49">
        <v>62018.705000000016</v>
      </c>
      <c r="L119" s="49">
        <v>62018.705000000016</v>
      </c>
      <c r="M119" s="49">
        <v>62018.705000000016</v>
      </c>
      <c r="N119" s="50">
        <v>1217179.0000000002</v>
      </c>
    </row>
    <row r="120" spans="1:14" ht="12.95" customHeight="1" x14ac:dyDescent="0.2">
      <c r="A120" s="49" t="s">
        <v>139</v>
      </c>
      <c r="B120" s="49">
        <v>85213.86</v>
      </c>
      <c r="C120" s="49">
        <v>62956.42</v>
      </c>
      <c r="D120" s="49">
        <v>0</v>
      </c>
      <c r="E120" s="49">
        <v>62254.2</v>
      </c>
      <c r="F120" s="49">
        <v>62254.2</v>
      </c>
      <c r="G120" s="49">
        <v>62254.2</v>
      </c>
      <c r="H120" s="49">
        <v>0</v>
      </c>
      <c r="I120" s="49">
        <v>0</v>
      </c>
      <c r="J120" s="49">
        <v>30878.78</v>
      </c>
      <c r="K120" s="49">
        <v>30878.78</v>
      </c>
      <c r="L120" s="49">
        <v>30878.78</v>
      </c>
      <c r="M120" s="49">
        <v>30878.78</v>
      </c>
      <c r="N120" s="50">
        <v>458448.00000000012</v>
      </c>
    </row>
    <row r="121" spans="1:14" ht="12.95" customHeight="1" thickBot="1" x14ac:dyDescent="0.25">
      <c r="A121" s="51" t="s">
        <v>141</v>
      </c>
      <c r="B121" s="51">
        <v>805632.75</v>
      </c>
      <c r="C121" s="51">
        <v>613399.34</v>
      </c>
      <c r="D121" s="51">
        <v>0</v>
      </c>
      <c r="E121" s="51">
        <v>622765.75</v>
      </c>
      <c r="F121" s="51">
        <v>622765.75</v>
      </c>
      <c r="G121" s="51">
        <v>622765.75</v>
      </c>
      <c r="H121" s="51">
        <v>0</v>
      </c>
      <c r="I121" s="51">
        <v>0</v>
      </c>
      <c r="J121" s="51">
        <v>324699.66500000004</v>
      </c>
      <c r="K121" s="51">
        <v>324699.66500000004</v>
      </c>
      <c r="L121" s="51">
        <v>324699.66500000004</v>
      </c>
      <c r="M121" s="51">
        <v>324699.66500000004</v>
      </c>
      <c r="N121" s="52">
        <v>4586128</v>
      </c>
    </row>
    <row r="122" spans="1:14" ht="12.95" customHeight="1" thickTop="1" thickBot="1" x14ac:dyDescent="0.25">
      <c r="A122" s="37"/>
      <c r="B122" s="37">
        <v>40819069.04999999</v>
      </c>
      <c r="C122" s="37">
        <v>30713508.470000006</v>
      </c>
      <c r="D122" s="37">
        <v>0</v>
      </c>
      <c r="E122" s="37">
        <v>31232474.540000007</v>
      </c>
      <c r="F122" s="37">
        <v>31232474.540000007</v>
      </c>
      <c r="G122" s="37">
        <v>31232474.540000007</v>
      </c>
      <c r="H122" s="37">
        <v>0</v>
      </c>
      <c r="I122" s="37">
        <v>0</v>
      </c>
      <c r="J122" s="37">
        <v>16192500.714999996</v>
      </c>
      <c r="K122" s="37">
        <v>16192500.714999996</v>
      </c>
      <c r="L122" s="37">
        <v>16192500.714999996</v>
      </c>
      <c r="M122" s="37">
        <v>16192500.714999996</v>
      </c>
      <c r="N122" s="37">
        <v>230000004</v>
      </c>
    </row>
    <row r="123" spans="1:14" ht="13.5" thickTop="1" x14ac:dyDescent="0.2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DE435-57BB-4BC6-AD83-827AA6F83353}">
  <sheetPr codeName="Sheet5">
    <tabColor rgb="FFFF0000"/>
  </sheetPr>
  <dimension ref="B3:E115"/>
  <sheetViews>
    <sheetView topLeftCell="A102" workbookViewId="0">
      <selection activeCell="D115" sqref="D115"/>
    </sheetView>
  </sheetViews>
  <sheetFormatPr defaultRowHeight="15" x14ac:dyDescent="0.25"/>
  <cols>
    <col min="1" max="1" width="1.85546875" customWidth="1"/>
    <col min="2" max="2" width="50.85546875" bestFit="1" customWidth="1"/>
    <col min="3" max="5" width="12.42578125" style="14" bestFit="1" customWidth="1"/>
    <col min="6" max="6" width="50.85546875" bestFit="1" customWidth="1"/>
  </cols>
  <sheetData>
    <row r="3" spans="2:5" x14ac:dyDescent="0.25">
      <c r="B3" t="s">
        <v>149</v>
      </c>
    </row>
    <row r="5" spans="2:5" x14ac:dyDescent="0.25">
      <c r="B5" t="s">
        <v>150</v>
      </c>
      <c r="C5" s="14" t="s">
        <v>151</v>
      </c>
      <c r="D5" s="14" t="s">
        <v>152</v>
      </c>
      <c r="E5" s="14" t="s">
        <v>16</v>
      </c>
    </row>
    <row r="6" spans="2:5" x14ac:dyDescent="0.25">
      <c r="B6" t="s">
        <v>144</v>
      </c>
      <c r="C6" s="14">
        <v>396311.4</v>
      </c>
      <c r="D6" s="14">
        <v>284929.91999999998</v>
      </c>
      <c r="E6" s="14">
        <f>SUM(C6:D6)</f>
        <v>681241.32000000007</v>
      </c>
    </row>
    <row r="7" spans="2:5" x14ac:dyDescent="0.25">
      <c r="B7" t="s">
        <v>21</v>
      </c>
      <c r="C7" s="14">
        <v>408579.45</v>
      </c>
      <c r="D7" s="14">
        <v>293749.83</v>
      </c>
      <c r="E7" s="14">
        <f t="shared" ref="E7:E70" si="0">SUM(C7:D7)</f>
        <v>702329.28</v>
      </c>
    </row>
    <row r="8" spans="2:5" x14ac:dyDescent="0.25">
      <c r="B8" t="s">
        <v>22</v>
      </c>
      <c r="C8" s="14">
        <v>159585.45000000001</v>
      </c>
      <c r="D8" s="14">
        <v>114734.73</v>
      </c>
      <c r="E8" s="14">
        <f t="shared" si="0"/>
        <v>274320.18</v>
      </c>
    </row>
    <row r="9" spans="2:5" x14ac:dyDescent="0.25">
      <c r="B9" t="s">
        <v>23</v>
      </c>
      <c r="C9" s="14">
        <v>180545.4</v>
      </c>
      <c r="D9" s="14">
        <v>129803.85</v>
      </c>
      <c r="E9" s="14">
        <f t="shared" si="0"/>
        <v>310349.25</v>
      </c>
    </row>
    <row r="10" spans="2:5" x14ac:dyDescent="0.25">
      <c r="B10" t="s">
        <v>25</v>
      </c>
      <c r="C10" s="14">
        <v>69423.600000000006</v>
      </c>
      <c r="D10" s="14">
        <v>49912.5</v>
      </c>
      <c r="E10" s="14">
        <f t="shared" si="0"/>
        <v>119336.1</v>
      </c>
    </row>
    <row r="11" spans="2:5" x14ac:dyDescent="0.25">
      <c r="B11" t="s">
        <v>27</v>
      </c>
      <c r="C11" s="14">
        <v>515346</v>
      </c>
      <c r="D11" s="14">
        <v>316588.79999999999</v>
      </c>
      <c r="E11" s="14">
        <f t="shared" si="0"/>
        <v>831934.8</v>
      </c>
    </row>
    <row r="12" spans="2:5" x14ac:dyDescent="0.25">
      <c r="B12" t="s">
        <v>28</v>
      </c>
      <c r="C12" s="14">
        <v>106844.85</v>
      </c>
      <c r="D12" s="14">
        <v>76816.740000000005</v>
      </c>
      <c r="E12" s="14">
        <f t="shared" si="0"/>
        <v>183661.59000000003</v>
      </c>
    </row>
    <row r="13" spans="2:5" x14ac:dyDescent="0.25">
      <c r="B13" t="s">
        <v>31</v>
      </c>
      <c r="C13" s="14">
        <v>71358.600000000006</v>
      </c>
      <c r="D13" s="14">
        <v>51303.45</v>
      </c>
      <c r="E13" s="14">
        <f t="shared" si="0"/>
        <v>122662.05</v>
      </c>
    </row>
    <row r="14" spans="2:5" x14ac:dyDescent="0.25">
      <c r="B14" t="s">
        <v>32</v>
      </c>
      <c r="C14" s="14">
        <v>74172.75</v>
      </c>
      <c r="D14" s="14">
        <v>53327.01</v>
      </c>
      <c r="E14" s="14">
        <f t="shared" si="0"/>
        <v>127499.76000000001</v>
      </c>
    </row>
    <row r="15" spans="2:5" x14ac:dyDescent="0.25">
      <c r="B15" t="s">
        <v>33</v>
      </c>
      <c r="C15" s="14">
        <v>145839.9</v>
      </c>
      <c r="D15" s="14">
        <v>104852.22</v>
      </c>
      <c r="E15" s="14">
        <f t="shared" si="0"/>
        <v>250692.12</v>
      </c>
    </row>
    <row r="16" spans="2:5" x14ac:dyDescent="0.25">
      <c r="B16" t="s">
        <v>34</v>
      </c>
      <c r="C16" s="14">
        <v>515346</v>
      </c>
      <c r="D16" s="14">
        <v>316588.79999999999</v>
      </c>
      <c r="E16" s="14">
        <f t="shared" si="0"/>
        <v>831934.8</v>
      </c>
    </row>
    <row r="17" spans="2:5" x14ac:dyDescent="0.25">
      <c r="B17" t="s">
        <v>35</v>
      </c>
      <c r="C17" s="14">
        <v>133228.35</v>
      </c>
      <c r="D17" s="14">
        <v>95785.14</v>
      </c>
      <c r="E17" s="14">
        <f t="shared" si="0"/>
        <v>229013.49</v>
      </c>
    </row>
    <row r="18" spans="2:5" x14ac:dyDescent="0.25">
      <c r="B18" t="s">
        <v>36</v>
      </c>
      <c r="C18" s="14">
        <v>35434.949999999997</v>
      </c>
      <c r="D18" s="14">
        <v>25476</v>
      </c>
      <c r="E18" s="14">
        <f t="shared" si="0"/>
        <v>60910.95</v>
      </c>
    </row>
    <row r="19" spans="2:5" x14ac:dyDescent="0.25">
      <c r="B19" t="s">
        <v>37</v>
      </c>
      <c r="C19" s="14">
        <v>515346</v>
      </c>
      <c r="D19" s="14">
        <v>316588.79999999999</v>
      </c>
      <c r="E19" s="14">
        <f t="shared" si="0"/>
        <v>831934.8</v>
      </c>
    </row>
    <row r="20" spans="2:5" x14ac:dyDescent="0.25">
      <c r="B20" t="s">
        <v>38</v>
      </c>
      <c r="C20" s="14">
        <v>60156.3</v>
      </c>
      <c r="D20" s="14">
        <v>43249.47</v>
      </c>
      <c r="E20" s="14">
        <f t="shared" si="0"/>
        <v>103405.77</v>
      </c>
    </row>
    <row r="21" spans="2:5" x14ac:dyDescent="0.25">
      <c r="B21" t="s">
        <v>39</v>
      </c>
      <c r="C21" s="14">
        <v>291268.34999999998</v>
      </c>
      <c r="D21" s="14">
        <v>209408.76</v>
      </c>
      <c r="E21" s="14">
        <f t="shared" si="0"/>
        <v>500677.11</v>
      </c>
    </row>
    <row r="22" spans="2:5" x14ac:dyDescent="0.25">
      <c r="B22" t="s">
        <v>40</v>
      </c>
      <c r="C22" s="14">
        <v>107194.5</v>
      </c>
      <c r="D22" s="14">
        <v>77067.87</v>
      </c>
      <c r="E22" s="14">
        <f t="shared" si="0"/>
        <v>184262.37</v>
      </c>
    </row>
    <row r="23" spans="2:5" x14ac:dyDescent="0.25">
      <c r="B23" t="s">
        <v>41</v>
      </c>
      <c r="C23" s="14">
        <v>31317.3</v>
      </c>
      <c r="D23" s="14">
        <v>22515.57</v>
      </c>
      <c r="E23" s="14">
        <f t="shared" si="0"/>
        <v>53832.869999999995</v>
      </c>
    </row>
    <row r="24" spans="2:5" x14ac:dyDescent="0.25">
      <c r="B24" t="s">
        <v>42</v>
      </c>
      <c r="C24" s="14">
        <v>242043.15</v>
      </c>
      <c r="D24" s="14">
        <v>174017.91</v>
      </c>
      <c r="E24" s="14">
        <f t="shared" si="0"/>
        <v>416061.06</v>
      </c>
    </row>
    <row r="25" spans="2:5" x14ac:dyDescent="0.25">
      <c r="B25" t="s">
        <v>145</v>
      </c>
      <c r="C25" s="14">
        <v>49005.45</v>
      </c>
      <c r="D25" s="14">
        <v>35232.78</v>
      </c>
      <c r="E25" s="14">
        <f t="shared" si="0"/>
        <v>84238.23</v>
      </c>
    </row>
    <row r="26" spans="2:5" x14ac:dyDescent="0.25">
      <c r="B26" t="s">
        <v>44</v>
      </c>
      <c r="C26" s="14">
        <v>271783.2</v>
      </c>
      <c r="D26" s="14">
        <v>195399.6</v>
      </c>
      <c r="E26" s="14">
        <f t="shared" si="0"/>
        <v>467182.80000000005</v>
      </c>
    </row>
    <row r="27" spans="2:5" x14ac:dyDescent="0.25">
      <c r="B27" t="s">
        <v>45</v>
      </c>
      <c r="C27" s="14">
        <v>485779.05</v>
      </c>
      <c r="D27" s="14">
        <v>316588.79999999999</v>
      </c>
      <c r="E27" s="14">
        <f t="shared" si="0"/>
        <v>802367.85</v>
      </c>
    </row>
    <row r="28" spans="2:5" x14ac:dyDescent="0.25">
      <c r="B28" t="s">
        <v>48</v>
      </c>
      <c r="C28" s="14">
        <v>89718.3</v>
      </c>
      <c r="D28" s="14">
        <v>64503.45</v>
      </c>
      <c r="E28" s="14">
        <f t="shared" si="0"/>
        <v>154221.75</v>
      </c>
    </row>
    <row r="29" spans="2:5" x14ac:dyDescent="0.25">
      <c r="B29" t="s">
        <v>49</v>
      </c>
      <c r="C29" s="14">
        <v>119910.3</v>
      </c>
      <c r="D29" s="14">
        <v>86209.86</v>
      </c>
      <c r="E29" s="14">
        <f t="shared" si="0"/>
        <v>206120.16</v>
      </c>
    </row>
    <row r="30" spans="2:5" x14ac:dyDescent="0.25">
      <c r="B30" t="s">
        <v>50</v>
      </c>
      <c r="C30" s="14">
        <v>350393.55</v>
      </c>
      <c r="D30" s="14">
        <v>251916.72</v>
      </c>
      <c r="E30" s="14">
        <f t="shared" si="0"/>
        <v>602310.27</v>
      </c>
    </row>
    <row r="31" spans="2:5" x14ac:dyDescent="0.25">
      <c r="B31" t="s">
        <v>51</v>
      </c>
      <c r="C31" s="14">
        <v>353422.5</v>
      </c>
      <c r="D31" s="14">
        <v>254094.39</v>
      </c>
      <c r="E31" s="14">
        <f t="shared" si="0"/>
        <v>607516.89</v>
      </c>
    </row>
    <row r="32" spans="2:5" x14ac:dyDescent="0.25">
      <c r="B32" t="s">
        <v>52</v>
      </c>
      <c r="C32" s="14">
        <v>31255.35</v>
      </c>
      <c r="D32" s="14">
        <v>22471.02</v>
      </c>
      <c r="E32" s="14">
        <f t="shared" si="0"/>
        <v>53726.369999999995</v>
      </c>
    </row>
    <row r="33" spans="2:5" x14ac:dyDescent="0.25">
      <c r="B33" t="s">
        <v>53</v>
      </c>
      <c r="C33" s="14">
        <v>33493.199999999997</v>
      </c>
      <c r="D33" s="14">
        <v>24080.1</v>
      </c>
      <c r="E33" s="14">
        <f t="shared" si="0"/>
        <v>57573.299999999996</v>
      </c>
    </row>
    <row r="34" spans="2:5" x14ac:dyDescent="0.25">
      <c r="B34" t="s">
        <v>54</v>
      </c>
      <c r="C34" s="14">
        <v>350424.6</v>
      </c>
      <c r="D34" s="14">
        <v>251939.16</v>
      </c>
      <c r="E34" s="14">
        <f t="shared" si="0"/>
        <v>602363.76</v>
      </c>
    </row>
    <row r="35" spans="2:5" x14ac:dyDescent="0.25">
      <c r="B35" t="s">
        <v>55</v>
      </c>
      <c r="C35" s="14">
        <v>433778.55</v>
      </c>
      <c r="D35" s="14">
        <v>311866.83</v>
      </c>
      <c r="E35" s="14">
        <f t="shared" si="0"/>
        <v>745645.38</v>
      </c>
    </row>
    <row r="36" spans="2:5" x14ac:dyDescent="0.25">
      <c r="B36" t="s">
        <v>57</v>
      </c>
      <c r="C36" s="14">
        <v>54403.199999999997</v>
      </c>
      <c r="D36" s="14">
        <v>39113.58</v>
      </c>
      <c r="E36" s="14">
        <f t="shared" si="0"/>
        <v>93516.78</v>
      </c>
    </row>
    <row r="37" spans="2:5" x14ac:dyDescent="0.25">
      <c r="B37" t="s">
        <v>58</v>
      </c>
      <c r="C37" s="14">
        <v>58933.8</v>
      </c>
      <c r="D37" s="14">
        <v>42370.68</v>
      </c>
      <c r="E37" s="14">
        <f t="shared" si="0"/>
        <v>101304.48000000001</v>
      </c>
    </row>
    <row r="38" spans="2:5" x14ac:dyDescent="0.25">
      <c r="B38" t="s">
        <v>59</v>
      </c>
      <c r="C38" s="14">
        <v>251474.7</v>
      </c>
      <c r="D38" s="14">
        <v>180798.75</v>
      </c>
      <c r="E38" s="14">
        <f t="shared" si="0"/>
        <v>432273.45</v>
      </c>
    </row>
    <row r="39" spans="2:5" x14ac:dyDescent="0.25">
      <c r="B39" t="s">
        <v>60</v>
      </c>
      <c r="C39" s="14">
        <v>62566.2</v>
      </c>
      <c r="D39" s="14">
        <v>44982.3</v>
      </c>
      <c r="E39" s="14">
        <f t="shared" si="0"/>
        <v>107548.5</v>
      </c>
    </row>
    <row r="40" spans="2:5" x14ac:dyDescent="0.25">
      <c r="B40" t="s">
        <v>61</v>
      </c>
      <c r="C40" s="14">
        <v>45981</v>
      </c>
      <c r="D40" s="14">
        <v>33058.410000000003</v>
      </c>
      <c r="E40" s="14">
        <f t="shared" si="0"/>
        <v>79039.41</v>
      </c>
    </row>
    <row r="41" spans="2:5" x14ac:dyDescent="0.25">
      <c r="B41" t="s">
        <v>62</v>
      </c>
      <c r="C41" s="14">
        <v>28937.1</v>
      </c>
      <c r="D41" s="14">
        <v>20804.52</v>
      </c>
      <c r="E41" s="14">
        <f t="shared" si="0"/>
        <v>49741.619999999995</v>
      </c>
    </row>
    <row r="42" spans="2:5" x14ac:dyDescent="0.25">
      <c r="B42" t="s">
        <v>63</v>
      </c>
      <c r="C42" s="14">
        <v>435882</v>
      </c>
      <c r="D42" s="14">
        <v>313379.21999999997</v>
      </c>
      <c r="E42" s="14">
        <f t="shared" si="0"/>
        <v>749261.22</v>
      </c>
    </row>
    <row r="43" spans="2:5" x14ac:dyDescent="0.25">
      <c r="B43" t="s">
        <v>64</v>
      </c>
      <c r="C43" s="14">
        <v>150811.5</v>
      </c>
      <c r="D43" s="14">
        <v>108426.78</v>
      </c>
      <c r="E43" s="14">
        <f t="shared" si="0"/>
        <v>259238.28</v>
      </c>
    </row>
    <row r="44" spans="2:5" x14ac:dyDescent="0.25">
      <c r="B44" t="s">
        <v>65</v>
      </c>
      <c r="C44" s="14">
        <v>153779.70000000001</v>
      </c>
      <c r="D44" s="14">
        <v>110560.56</v>
      </c>
      <c r="E44" s="14">
        <f t="shared" si="0"/>
        <v>264340.26</v>
      </c>
    </row>
    <row r="45" spans="2:5" x14ac:dyDescent="0.25">
      <c r="B45" t="s">
        <v>66</v>
      </c>
      <c r="C45" s="14">
        <v>515346</v>
      </c>
      <c r="D45" s="14">
        <v>316588.79999999999</v>
      </c>
      <c r="E45" s="14">
        <f t="shared" si="0"/>
        <v>831934.8</v>
      </c>
    </row>
    <row r="46" spans="2:5" x14ac:dyDescent="0.25">
      <c r="B46" t="s">
        <v>67</v>
      </c>
      <c r="C46" s="14">
        <v>332492.25</v>
      </c>
      <c r="D46" s="14">
        <v>239046.72</v>
      </c>
      <c r="E46" s="14">
        <f t="shared" si="0"/>
        <v>571538.97</v>
      </c>
    </row>
    <row r="47" spans="2:5" x14ac:dyDescent="0.25">
      <c r="B47" t="s">
        <v>68</v>
      </c>
      <c r="C47" s="14">
        <v>150710.85</v>
      </c>
      <c r="D47" s="14">
        <v>108354.18</v>
      </c>
      <c r="E47" s="14">
        <f t="shared" si="0"/>
        <v>259065.03</v>
      </c>
    </row>
    <row r="48" spans="2:5" x14ac:dyDescent="0.25">
      <c r="B48" t="s">
        <v>69</v>
      </c>
      <c r="C48" s="14">
        <v>158535.6</v>
      </c>
      <c r="D48" s="14">
        <v>113980.02</v>
      </c>
      <c r="E48" s="14">
        <f t="shared" si="0"/>
        <v>272515.62</v>
      </c>
    </row>
    <row r="49" spans="2:5" x14ac:dyDescent="0.25">
      <c r="B49" t="s">
        <v>70</v>
      </c>
      <c r="C49" s="14">
        <v>515346</v>
      </c>
      <c r="D49" s="14">
        <v>316588.79999999999</v>
      </c>
      <c r="E49" s="14">
        <f t="shared" si="0"/>
        <v>831934.8</v>
      </c>
    </row>
    <row r="50" spans="2:5" x14ac:dyDescent="0.25">
      <c r="B50" t="s">
        <v>71</v>
      </c>
      <c r="C50" s="14">
        <v>55386</v>
      </c>
      <c r="D50" s="14">
        <v>39820.11</v>
      </c>
      <c r="E50" s="14">
        <f t="shared" si="0"/>
        <v>95206.11</v>
      </c>
    </row>
    <row r="51" spans="2:5" x14ac:dyDescent="0.25">
      <c r="B51" t="s">
        <v>146</v>
      </c>
      <c r="C51" s="14">
        <v>152455.65</v>
      </c>
      <c r="D51" s="14">
        <v>109608.84</v>
      </c>
      <c r="E51" s="14">
        <f t="shared" si="0"/>
        <v>262064.49</v>
      </c>
    </row>
    <row r="52" spans="2:5" x14ac:dyDescent="0.25">
      <c r="B52" t="s">
        <v>72</v>
      </c>
      <c r="C52" s="14">
        <v>396311.4</v>
      </c>
      <c r="D52" s="14">
        <v>284929.91999999998</v>
      </c>
      <c r="E52" s="14">
        <f t="shared" si="0"/>
        <v>681241.32000000007</v>
      </c>
    </row>
    <row r="53" spans="2:5" x14ac:dyDescent="0.25">
      <c r="B53" t="s">
        <v>73</v>
      </c>
      <c r="C53" s="14">
        <v>515346</v>
      </c>
      <c r="D53" s="14">
        <v>316588.79999999999</v>
      </c>
      <c r="E53" s="14">
        <f t="shared" si="0"/>
        <v>831934.8</v>
      </c>
    </row>
    <row r="54" spans="2:5" x14ac:dyDescent="0.25">
      <c r="B54" t="s">
        <v>74</v>
      </c>
      <c r="C54" s="14">
        <v>324014.25</v>
      </c>
      <c r="D54" s="14">
        <v>232951.29</v>
      </c>
      <c r="E54" s="14">
        <f t="shared" si="0"/>
        <v>556965.54</v>
      </c>
    </row>
    <row r="55" spans="2:5" x14ac:dyDescent="0.25">
      <c r="B55" t="s">
        <v>76</v>
      </c>
      <c r="C55" s="14">
        <v>488413.05</v>
      </c>
      <c r="D55" s="14">
        <v>316588.79999999999</v>
      </c>
      <c r="E55" s="14">
        <f t="shared" si="0"/>
        <v>805001.85</v>
      </c>
    </row>
    <row r="56" spans="2:5" x14ac:dyDescent="0.25">
      <c r="B56" t="s">
        <v>77</v>
      </c>
      <c r="C56" s="14">
        <v>137319.29999999999</v>
      </c>
      <c r="D56" s="14">
        <v>98726.43</v>
      </c>
      <c r="E56" s="14">
        <f t="shared" si="0"/>
        <v>236045.72999999998</v>
      </c>
    </row>
    <row r="57" spans="2:5" x14ac:dyDescent="0.25">
      <c r="B57" t="s">
        <v>78</v>
      </c>
      <c r="C57" s="14">
        <v>513322.2</v>
      </c>
      <c r="D57" s="14">
        <v>316588.79999999999</v>
      </c>
      <c r="E57" s="14">
        <f t="shared" si="0"/>
        <v>829911</v>
      </c>
    </row>
    <row r="58" spans="2:5" x14ac:dyDescent="0.25">
      <c r="B58" t="s">
        <v>79</v>
      </c>
      <c r="C58" s="14">
        <v>45633.15</v>
      </c>
      <c r="D58" s="14">
        <v>32808.269999999997</v>
      </c>
      <c r="E58" s="14">
        <f t="shared" si="0"/>
        <v>78441.42</v>
      </c>
    </row>
    <row r="59" spans="2:5" x14ac:dyDescent="0.25">
      <c r="B59" t="s">
        <v>80</v>
      </c>
      <c r="C59" s="14">
        <v>142898.85</v>
      </c>
      <c r="D59" s="14">
        <v>102737.91</v>
      </c>
      <c r="E59" s="14">
        <f t="shared" si="0"/>
        <v>245636.76</v>
      </c>
    </row>
    <row r="60" spans="2:5" x14ac:dyDescent="0.25">
      <c r="B60" t="s">
        <v>81</v>
      </c>
      <c r="C60" s="14">
        <v>354461.7</v>
      </c>
      <c r="D60" s="14">
        <v>254841.84</v>
      </c>
      <c r="E60" s="14">
        <f t="shared" si="0"/>
        <v>609303.54</v>
      </c>
    </row>
    <row r="61" spans="2:5" x14ac:dyDescent="0.25">
      <c r="B61" t="s">
        <v>82</v>
      </c>
      <c r="C61" s="14">
        <v>515346</v>
      </c>
      <c r="D61" s="14">
        <v>316588.79999999999</v>
      </c>
      <c r="E61" s="14">
        <f t="shared" si="0"/>
        <v>831934.8</v>
      </c>
    </row>
    <row r="62" spans="2:5" x14ac:dyDescent="0.25">
      <c r="B62" t="s">
        <v>84</v>
      </c>
      <c r="C62" s="14">
        <v>500204.4</v>
      </c>
      <c r="D62" s="14">
        <v>316588.79999999999</v>
      </c>
      <c r="E62" s="14">
        <f t="shared" si="0"/>
        <v>816793.2</v>
      </c>
    </row>
    <row r="63" spans="2:5" x14ac:dyDescent="0.25">
      <c r="B63" t="s">
        <v>85</v>
      </c>
      <c r="C63" s="14">
        <v>94505.1</v>
      </c>
      <c r="D63" s="14">
        <v>67945.02</v>
      </c>
      <c r="E63" s="14">
        <f t="shared" si="0"/>
        <v>162450.12</v>
      </c>
    </row>
    <row r="64" spans="2:5" x14ac:dyDescent="0.25">
      <c r="B64" t="s">
        <v>86</v>
      </c>
      <c r="C64" s="14">
        <v>514108.5</v>
      </c>
      <c r="D64" s="14">
        <v>316588.79999999999</v>
      </c>
      <c r="E64" s="14">
        <f t="shared" si="0"/>
        <v>830697.3</v>
      </c>
    </row>
    <row r="65" spans="2:5" x14ac:dyDescent="0.25">
      <c r="B65" t="s">
        <v>87</v>
      </c>
      <c r="C65" s="14">
        <v>182693.85</v>
      </c>
      <c r="D65" s="14">
        <v>131348.57999999999</v>
      </c>
      <c r="E65" s="14">
        <f t="shared" si="0"/>
        <v>314042.43</v>
      </c>
    </row>
    <row r="66" spans="2:5" x14ac:dyDescent="0.25">
      <c r="B66" t="s">
        <v>88</v>
      </c>
      <c r="C66" s="14">
        <v>70515.899999999994</v>
      </c>
      <c r="D66" s="14">
        <v>50697.9</v>
      </c>
      <c r="E66" s="14">
        <f t="shared" si="0"/>
        <v>121213.79999999999</v>
      </c>
    </row>
    <row r="67" spans="2:5" x14ac:dyDescent="0.25">
      <c r="B67" t="s">
        <v>89</v>
      </c>
      <c r="C67" s="14">
        <v>482390.25</v>
      </c>
      <c r="D67" s="14">
        <v>316588.79999999999</v>
      </c>
      <c r="E67" s="14">
        <f t="shared" si="0"/>
        <v>798979.05</v>
      </c>
    </row>
    <row r="68" spans="2:5" x14ac:dyDescent="0.25">
      <c r="B68" t="s">
        <v>90</v>
      </c>
      <c r="C68" s="14">
        <v>515346</v>
      </c>
      <c r="D68" s="14">
        <v>316588.79999999999</v>
      </c>
      <c r="E68" s="14">
        <f t="shared" si="0"/>
        <v>831934.8</v>
      </c>
    </row>
    <row r="69" spans="2:5" x14ac:dyDescent="0.25">
      <c r="B69" t="s">
        <v>91</v>
      </c>
      <c r="C69" s="14">
        <v>137945.85</v>
      </c>
      <c r="D69" s="14">
        <v>99176.55</v>
      </c>
      <c r="E69" s="14">
        <f t="shared" si="0"/>
        <v>237122.40000000002</v>
      </c>
    </row>
    <row r="70" spans="2:5" x14ac:dyDescent="0.25">
      <c r="B70" t="s">
        <v>92</v>
      </c>
      <c r="C70" s="14">
        <v>202218</v>
      </c>
      <c r="D70" s="14">
        <v>145385.46</v>
      </c>
      <c r="E70" s="14">
        <f t="shared" si="0"/>
        <v>347603.45999999996</v>
      </c>
    </row>
    <row r="71" spans="2:5" x14ac:dyDescent="0.25">
      <c r="B71" t="s">
        <v>147</v>
      </c>
      <c r="C71" s="14">
        <v>34834.199999999997</v>
      </c>
      <c r="D71" s="14">
        <v>25044.36</v>
      </c>
      <c r="E71" s="14">
        <f t="shared" ref="E71:E113" si="1">SUM(C71:D71)</f>
        <v>59878.559999999998</v>
      </c>
    </row>
    <row r="72" spans="2:5" x14ac:dyDescent="0.25">
      <c r="B72" t="s">
        <v>93</v>
      </c>
      <c r="C72" s="14">
        <v>496734.45</v>
      </c>
      <c r="D72" s="14">
        <v>316588.79999999999</v>
      </c>
      <c r="E72" s="14">
        <f t="shared" si="1"/>
        <v>813323.25</v>
      </c>
    </row>
    <row r="73" spans="2:5" x14ac:dyDescent="0.25">
      <c r="B73" t="s">
        <v>95</v>
      </c>
      <c r="C73" s="14">
        <v>76656.149999999994</v>
      </c>
      <c r="D73" s="14">
        <v>55112.31</v>
      </c>
      <c r="E73" s="14">
        <f t="shared" si="1"/>
        <v>131768.46</v>
      </c>
    </row>
    <row r="74" spans="2:5" x14ac:dyDescent="0.25">
      <c r="B74" t="s">
        <v>96</v>
      </c>
      <c r="C74" s="14">
        <v>71374.5</v>
      </c>
      <c r="D74" s="14">
        <v>51315</v>
      </c>
      <c r="E74" s="14">
        <f t="shared" si="1"/>
        <v>122689.5</v>
      </c>
    </row>
    <row r="75" spans="2:5" x14ac:dyDescent="0.25">
      <c r="B75" t="s">
        <v>98</v>
      </c>
      <c r="C75" s="14">
        <v>206012.55</v>
      </c>
      <c r="D75" s="14">
        <v>148113.57</v>
      </c>
      <c r="E75" s="14">
        <f t="shared" si="1"/>
        <v>354126.12</v>
      </c>
    </row>
    <row r="76" spans="2:5" x14ac:dyDescent="0.25">
      <c r="B76" t="s">
        <v>99</v>
      </c>
      <c r="C76" s="14">
        <v>515346</v>
      </c>
      <c r="D76" s="14">
        <v>316588.79999999999</v>
      </c>
      <c r="E76" s="14">
        <f t="shared" si="1"/>
        <v>831934.8</v>
      </c>
    </row>
    <row r="77" spans="2:5" x14ac:dyDescent="0.25">
      <c r="B77" t="s">
        <v>100</v>
      </c>
      <c r="C77" s="14">
        <v>123909.6</v>
      </c>
      <c r="D77" s="14">
        <v>89085.48</v>
      </c>
      <c r="E77" s="14">
        <f t="shared" si="1"/>
        <v>212995.08000000002</v>
      </c>
    </row>
    <row r="78" spans="2:5" x14ac:dyDescent="0.25">
      <c r="B78" t="s">
        <v>101</v>
      </c>
      <c r="C78" s="14">
        <v>59031.75</v>
      </c>
      <c r="D78" s="14">
        <v>42441.3</v>
      </c>
      <c r="E78" s="14">
        <f t="shared" si="1"/>
        <v>101473.05</v>
      </c>
    </row>
    <row r="79" spans="2:5" x14ac:dyDescent="0.25">
      <c r="B79" t="s">
        <v>102</v>
      </c>
      <c r="C79" s="14">
        <v>515346</v>
      </c>
      <c r="D79" s="14">
        <v>316588.79999999999</v>
      </c>
      <c r="E79" s="14">
        <f t="shared" si="1"/>
        <v>831934.8</v>
      </c>
    </row>
    <row r="80" spans="2:5" x14ac:dyDescent="0.25">
      <c r="B80" t="s">
        <v>103</v>
      </c>
      <c r="C80" s="14">
        <v>137241.45000000001</v>
      </c>
      <c r="D80" s="14">
        <v>98670.33</v>
      </c>
      <c r="E80" s="14">
        <f t="shared" si="1"/>
        <v>235911.78000000003</v>
      </c>
    </row>
    <row r="81" spans="2:5" x14ac:dyDescent="0.25">
      <c r="B81" t="s">
        <v>104</v>
      </c>
      <c r="C81" s="14">
        <v>243205.35</v>
      </c>
      <c r="D81" s="14">
        <v>174853.47</v>
      </c>
      <c r="E81" s="14">
        <f t="shared" si="1"/>
        <v>418058.82</v>
      </c>
    </row>
    <row r="82" spans="2:5" x14ac:dyDescent="0.25">
      <c r="B82" t="s">
        <v>105</v>
      </c>
      <c r="C82" s="14">
        <v>212815.05</v>
      </c>
      <c r="D82" s="14">
        <v>153004.17000000001</v>
      </c>
      <c r="E82" s="14">
        <f t="shared" si="1"/>
        <v>365819.22</v>
      </c>
    </row>
    <row r="83" spans="2:5" x14ac:dyDescent="0.25">
      <c r="B83" t="s">
        <v>106</v>
      </c>
      <c r="C83" s="14">
        <v>488411.85</v>
      </c>
      <c r="D83" s="14">
        <v>316588.79999999999</v>
      </c>
      <c r="E83" s="14">
        <f t="shared" si="1"/>
        <v>805000.64999999991</v>
      </c>
    </row>
    <row r="84" spans="2:5" x14ac:dyDescent="0.25">
      <c r="B84" t="s">
        <v>107</v>
      </c>
      <c r="C84" s="14">
        <v>307678.34999999998</v>
      </c>
      <c r="D84" s="14">
        <v>221206.59</v>
      </c>
      <c r="E84" s="14">
        <f t="shared" si="1"/>
        <v>528884.93999999994</v>
      </c>
    </row>
    <row r="85" spans="2:5" x14ac:dyDescent="0.25">
      <c r="B85" t="s">
        <v>108</v>
      </c>
      <c r="C85" s="14">
        <v>58522.2</v>
      </c>
      <c r="D85" s="14">
        <v>42075</v>
      </c>
      <c r="E85" s="14">
        <f t="shared" si="1"/>
        <v>100597.2</v>
      </c>
    </row>
    <row r="86" spans="2:5" x14ac:dyDescent="0.25">
      <c r="B86" t="s">
        <v>148</v>
      </c>
      <c r="C86" s="14">
        <v>85224.6</v>
      </c>
      <c r="D86" s="14">
        <v>61272.42</v>
      </c>
      <c r="E86" s="14">
        <f t="shared" si="1"/>
        <v>146497.02000000002</v>
      </c>
    </row>
    <row r="87" spans="2:5" x14ac:dyDescent="0.25">
      <c r="B87" t="s">
        <v>111</v>
      </c>
      <c r="C87" s="14">
        <v>29860.95</v>
      </c>
      <c r="D87" s="14">
        <v>21468.48</v>
      </c>
      <c r="E87" s="14">
        <f t="shared" si="1"/>
        <v>51329.43</v>
      </c>
    </row>
    <row r="88" spans="2:5" x14ac:dyDescent="0.25">
      <c r="B88" t="s">
        <v>113</v>
      </c>
      <c r="C88" s="14">
        <v>43261.35</v>
      </c>
      <c r="D88" s="14">
        <v>31102.83</v>
      </c>
      <c r="E88" s="14">
        <f t="shared" si="1"/>
        <v>74364.179999999993</v>
      </c>
    </row>
    <row r="89" spans="2:5" x14ac:dyDescent="0.25">
      <c r="B89" t="s">
        <v>114</v>
      </c>
      <c r="C89" s="14">
        <v>36167.1</v>
      </c>
      <c r="D89" s="14">
        <v>26002.68</v>
      </c>
      <c r="E89" s="14">
        <f t="shared" si="1"/>
        <v>62169.78</v>
      </c>
    </row>
    <row r="90" spans="2:5" x14ac:dyDescent="0.25">
      <c r="B90" t="s">
        <v>115</v>
      </c>
      <c r="C90" s="14">
        <v>88547.55</v>
      </c>
      <c r="D90" s="14">
        <v>63661.62</v>
      </c>
      <c r="E90" s="14">
        <f t="shared" si="1"/>
        <v>152209.17000000001</v>
      </c>
    </row>
    <row r="91" spans="2:5" x14ac:dyDescent="0.25">
      <c r="B91" t="s">
        <v>116</v>
      </c>
      <c r="C91" s="14">
        <v>40364.1</v>
      </c>
      <c r="D91" s="14">
        <v>29019.87</v>
      </c>
      <c r="E91" s="14">
        <f t="shared" si="1"/>
        <v>69383.97</v>
      </c>
    </row>
    <row r="92" spans="2:5" x14ac:dyDescent="0.25">
      <c r="B92" t="s">
        <v>117</v>
      </c>
      <c r="C92" s="14">
        <v>204280.8</v>
      </c>
      <c r="D92" s="14">
        <v>146868.48000000001</v>
      </c>
      <c r="E92" s="14">
        <f t="shared" si="1"/>
        <v>351149.28</v>
      </c>
    </row>
    <row r="93" spans="2:5" x14ac:dyDescent="0.25">
      <c r="B93" t="s">
        <v>118</v>
      </c>
      <c r="C93" s="14">
        <v>208037.25</v>
      </c>
      <c r="D93" s="14">
        <v>149569.20000000001</v>
      </c>
      <c r="E93" s="14">
        <f t="shared" si="1"/>
        <v>357606.45</v>
      </c>
    </row>
    <row r="94" spans="2:5" x14ac:dyDescent="0.25">
      <c r="B94" t="s">
        <v>119</v>
      </c>
      <c r="C94" s="14">
        <v>515346</v>
      </c>
      <c r="D94" s="14">
        <v>316588.79999999999</v>
      </c>
      <c r="E94" s="14">
        <f t="shared" si="1"/>
        <v>831934.8</v>
      </c>
    </row>
    <row r="95" spans="2:5" x14ac:dyDescent="0.25">
      <c r="B95" t="s">
        <v>120</v>
      </c>
      <c r="C95" s="14">
        <v>131050.2</v>
      </c>
      <c r="D95" s="14">
        <v>94218.96</v>
      </c>
      <c r="E95" s="14">
        <f t="shared" si="1"/>
        <v>225269.16</v>
      </c>
    </row>
    <row r="96" spans="2:5" x14ac:dyDescent="0.25">
      <c r="B96" t="s">
        <v>121</v>
      </c>
      <c r="C96" s="14">
        <v>153735.6</v>
      </c>
      <c r="D96" s="14">
        <v>110528.88</v>
      </c>
      <c r="E96" s="14">
        <f t="shared" si="1"/>
        <v>264264.48</v>
      </c>
    </row>
    <row r="97" spans="2:5" x14ac:dyDescent="0.25">
      <c r="B97" t="s">
        <v>122</v>
      </c>
      <c r="C97" s="14">
        <v>515346</v>
      </c>
      <c r="D97" s="14">
        <v>316588.79999999999</v>
      </c>
      <c r="E97" s="14">
        <f t="shared" si="1"/>
        <v>831934.8</v>
      </c>
    </row>
    <row r="98" spans="2:5" x14ac:dyDescent="0.25">
      <c r="B98" t="s">
        <v>124</v>
      </c>
      <c r="C98" s="14">
        <v>49064.7</v>
      </c>
      <c r="D98" s="14">
        <v>35275.35</v>
      </c>
      <c r="E98" s="14">
        <f t="shared" si="1"/>
        <v>84340.049999999988</v>
      </c>
    </row>
    <row r="99" spans="2:5" x14ac:dyDescent="0.25">
      <c r="B99" t="s">
        <v>125</v>
      </c>
      <c r="C99" s="14">
        <v>65156.1</v>
      </c>
      <c r="D99" s="14">
        <v>46844.160000000003</v>
      </c>
      <c r="E99" s="14">
        <f t="shared" si="1"/>
        <v>112000.26000000001</v>
      </c>
    </row>
    <row r="100" spans="2:5" x14ac:dyDescent="0.25">
      <c r="B100" t="s">
        <v>126</v>
      </c>
      <c r="C100" s="14">
        <v>134682</v>
      </c>
      <c r="D100" s="14">
        <v>96830.25</v>
      </c>
      <c r="E100" s="14">
        <f t="shared" si="1"/>
        <v>231512.25</v>
      </c>
    </row>
    <row r="101" spans="2:5" x14ac:dyDescent="0.25">
      <c r="B101" t="s">
        <v>128</v>
      </c>
      <c r="C101" s="14">
        <v>71154.3</v>
      </c>
      <c r="D101" s="14">
        <v>51156.6</v>
      </c>
      <c r="E101" s="14">
        <f t="shared" si="1"/>
        <v>122310.9</v>
      </c>
    </row>
    <row r="102" spans="2:5" x14ac:dyDescent="0.25">
      <c r="B102" t="s">
        <v>129</v>
      </c>
      <c r="C102" s="14">
        <v>486688.8</v>
      </c>
      <c r="D102" s="14">
        <v>316588.79999999999</v>
      </c>
      <c r="E102" s="14">
        <f t="shared" si="1"/>
        <v>803277.6</v>
      </c>
    </row>
    <row r="103" spans="2:5" x14ac:dyDescent="0.25">
      <c r="B103" t="s">
        <v>130</v>
      </c>
      <c r="C103" s="14">
        <v>373350.9</v>
      </c>
      <c r="D103" s="14">
        <v>268422</v>
      </c>
      <c r="E103" s="14">
        <f t="shared" si="1"/>
        <v>641772.9</v>
      </c>
    </row>
    <row r="104" spans="2:5" x14ac:dyDescent="0.25">
      <c r="B104" t="s">
        <v>131</v>
      </c>
      <c r="C104" s="14">
        <v>138926.70000000001</v>
      </c>
      <c r="D104" s="14">
        <v>99882.09</v>
      </c>
      <c r="E104" s="14">
        <f t="shared" si="1"/>
        <v>238808.79</v>
      </c>
    </row>
    <row r="105" spans="2:5" x14ac:dyDescent="0.25">
      <c r="B105" t="s">
        <v>132</v>
      </c>
      <c r="C105" s="14">
        <v>51962.7</v>
      </c>
      <c r="D105" s="14">
        <v>37358.97</v>
      </c>
      <c r="E105" s="14">
        <f t="shared" si="1"/>
        <v>89321.67</v>
      </c>
    </row>
    <row r="106" spans="2:5" x14ac:dyDescent="0.25">
      <c r="B106" t="s">
        <v>133</v>
      </c>
      <c r="C106" s="14">
        <v>498709.5</v>
      </c>
      <c r="D106" s="14">
        <v>316588.79999999999</v>
      </c>
      <c r="E106" s="14">
        <f t="shared" si="1"/>
        <v>815298.3</v>
      </c>
    </row>
    <row r="107" spans="2:5" x14ac:dyDescent="0.25">
      <c r="B107" t="s">
        <v>134</v>
      </c>
      <c r="C107" s="14">
        <v>45753.45</v>
      </c>
      <c r="D107" s="14">
        <v>32894.730000000003</v>
      </c>
      <c r="E107" s="14">
        <f t="shared" si="1"/>
        <v>78648.179999999993</v>
      </c>
    </row>
    <row r="108" spans="2:5" x14ac:dyDescent="0.25">
      <c r="B108" t="s">
        <v>135</v>
      </c>
      <c r="C108" s="14">
        <v>199786.65</v>
      </c>
      <c r="D108" s="14">
        <v>143637.45000000001</v>
      </c>
      <c r="E108" s="14">
        <f t="shared" si="1"/>
        <v>343424.1</v>
      </c>
    </row>
    <row r="109" spans="2:5" x14ac:dyDescent="0.25">
      <c r="B109" t="s">
        <v>136</v>
      </c>
      <c r="C109" s="14">
        <v>114522.6</v>
      </c>
      <c r="D109" s="14">
        <v>82336.649999999994</v>
      </c>
      <c r="E109" s="14">
        <f t="shared" si="1"/>
        <v>196859.25</v>
      </c>
    </row>
    <row r="110" spans="2:5" x14ac:dyDescent="0.25">
      <c r="B110" t="s">
        <v>137</v>
      </c>
      <c r="C110" s="14">
        <v>29054.85</v>
      </c>
      <c r="D110" s="14">
        <v>20889</v>
      </c>
      <c r="E110" s="14">
        <f t="shared" si="1"/>
        <v>49943.85</v>
      </c>
    </row>
    <row r="111" spans="2:5" x14ac:dyDescent="0.25">
      <c r="B111" t="s">
        <v>138</v>
      </c>
      <c r="C111" s="14">
        <v>169885.35</v>
      </c>
      <c r="D111" s="14">
        <v>122139.93</v>
      </c>
      <c r="E111" s="14">
        <f t="shared" si="1"/>
        <v>292025.28000000003</v>
      </c>
    </row>
    <row r="112" spans="2:5" x14ac:dyDescent="0.25">
      <c r="B112" t="s">
        <v>139</v>
      </c>
      <c r="C112" s="14">
        <v>49573.2</v>
      </c>
      <c r="D112" s="14">
        <v>35640.660000000003</v>
      </c>
      <c r="E112" s="14">
        <f t="shared" si="1"/>
        <v>85213.86</v>
      </c>
    </row>
    <row r="113" spans="2:5" x14ac:dyDescent="0.25">
      <c r="B113" t="s">
        <v>141</v>
      </c>
      <c r="C113" s="14">
        <v>489043.95</v>
      </c>
      <c r="D113" s="14">
        <v>316588.79999999999</v>
      </c>
      <c r="E113" s="14">
        <f t="shared" si="1"/>
        <v>805632.75</v>
      </c>
    </row>
    <row r="115" spans="2:5" x14ac:dyDescent="0.25">
      <c r="C115" s="14">
        <f>SUM(C6:C114)</f>
        <v>24449998.350000013</v>
      </c>
      <c r="D115" s="14">
        <f>SUM(D6:D114)</f>
        <v>16500003.96000001</v>
      </c>
      <c r="E115" s="14">
        <f>SUM(E6:E114)</f>
        <v>40950002.309999987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00"/>
  </sheetPr>
  <dimension ref="A3:Y121"/>
  <sheetViews>
    <sheetView zoomScale="90" zoomScaleNormal="90" workbookViewId="0">
      <pane xSplit="2" ySplit="11" topLeftCell="D1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9.140625" style="5"/>
    <col min="2" max="2" width="19.140625" style="5" customWidth="1"/>
    <col min="3" max="3" width="52.85546875" style="5" bestFit="1" customWidth="1"/>
    <col min="4" max="4" width="9.140625" style="5"/>
    <col min="5" max="5" width="11" style="5" bestFit="1" customWidth="1"/>
    <col min="6" max="6" width="13.5703125" style="5" bestFit="1" customWidth="1"/>
    <col min="7" max="10" width="12.140625" style="5" customWidth="1"/>
    <col min="11" max="11" width="13.42578125" style="5" customWidth="1"/>
    <col min="12" max="13" width="12.140625" style="5" customWidth="1"/>
    <col min="14" max="14" width="15.42578125" style="5" customWidth="1"/>
    <col min="15" max="16" width="12.140625" style="5" customWidth="1"/>
    <col min="17" max="17" width="13.42578125" style="5" customWidth="1"/>
    <col min="18" max="22" width="12.140625" style="5" customWidth="1"/>
    <col min="23" max="23" width="13.85546875" style="5" customWidth="1"/>
    <col min="24" max="24" width="12.140625" style="5" customWidth="1"/>
    <col min="25" max="25" width="14.42578125" style="5" customWidth="1"/>
    <col min="26" max="16384" width="9.140625" style="5"/>
  </cols>
  <sheetData>
    <row r="3" spans="1:25" s="1" customFormat="1" ht="26.25" thickBot="1" x14ac:dyDescent="0.25">
      <c r="A3" s="2"/>
      <c r="B3" s="3" t="s">
        <v>153</v>
      </c>
      <c r="C3" s="3" t="s">
        <v>154</v>
      </c>
      <c r="D3" s="3"/>
      <c r="E3" s="3"/>
      <c r="F3" s="3" t="s">
        <v>155</v>
      </c>
      <c r="G3" s="3">
        <v>43556</v>
      </c>
      <c r="H3" s="3">
        <v>43586</v>
      </c>
      <c r="I3" s="3">
        <v>43617</v>
      </c>
      <c r="J3" s="3">
        <v>43647</v>
      </c>
      <c r="K3" s="3">
        <v>43678</v>
      </c>
      <c r="L3" s="3">
        <v>43709</v>
      </c>
      <c r="M3" s="3">
        <v>43739</v>
      </c>
      <c r="N3" s="3">
        <v>43770</v>
      </c>
      <c r="O3" s="3">
        <v>43800</v>
      </c>
      <c r="P3" s="3">
        <v>43831</v>
      </c>
      <c r="Q3" s="3">
        <v>43862</v>
      </c>
      <c r="R3" s="3">
        <v>43891</v>
      </c>
      <c r="S3" s="3">
        <v>43922</v>
      </c>
      <c r="T3" s="3">
        <v>43952</v>
      </c>
      <c r="U3" s="3">
        <v>43983</v>
      </c>
      <c r="V3" s="3">
        <v>44013</v>
      </c>
      <c r="W3" s="3" t="s">
        <v>156</v>
      </c>
      <c r="X3" s="3"/>
      <c r="Y3" s="3" t="s">
        <v>157</v>
      </c>
    </row>
    <row r="4" spans="1:25" ht="13.5" thickTop="1" x14ac:dyDescent="0.2"/>
    <row r="5" spans="1:25" x14ac:dyDescent="0.2">
      <c r="B5" s="5" t="s">
        <v>158</v>
      </c>
      <c r="G5" s="5">
        <v>0</v>
      </c>
      <c r="H5" s="5">
        <v>0</v>
      </c>
      <c r="I5" s="5">
        <v>0</v>
      </c>
      <c r="J5" s="5">
        <v>0</v>
      </c>
      <c r="W5" s="5">
        <f t="shared" ref="W5:W6" si="0">SUM(K5:V5)</f>
        <v>0</v>
      </c>
      <c r="Y5" s="5">
        <f t="shared" ref="Y5:Y6" si="1">SUM(G5:R5)</f>
        <v>0</v>
      </c>
    </row>
    <row r="6" spans="1:25" x14ac:dyDescent="0.2">
      <c r="B6" s="5" t="s">
        <v>159</v>
      </c>
      <c r="W6" s="5">
        <f t="shared" si="0"/>
        <v>0</v>
      </c>
      <c r="Y6" s="5">
        <f t="shared" si="1"/>
        <v>0</v>
      </c>
    </row>
    <row r="7" spans="1:25" s="4" customFormat="1" x14ac:dyDescent="0.2">
      <c r="B7" s="4" t="s">
        <v>160</v>
      </c>
      <c r="K7" s="4">
        <v>0.33</v>
      </c>
      <c r="L7" s="4">
        <v>0</v>
      </c>
      <c r="M7" s="4">
        <v>0</v>
      </c>
      <c r="N7" s="4">
        <v>0.33</v>
      </c>
      <c r="O7" s="4">
        <v>0</v>
      </c>
      <c r="P7" s="4">
        <v>0</v>
      </c>
      <c r="Q7" s="4">
        <v>0.34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f t="shared" ref="W7:W10" si="2">SUM(K7:V7)</f>
        <v>1</v>
      </c>
      <c r="Y7" s="4">
        <f t="shared" ref="Y7:Y10" si="3">SUM(G7:R7)</f>
        <v>1</v>
      </c>
    </row>
    <row r="8" spans="1:25" s="4" customFormat="1" x14ac:dyDescent="0.2">
      <c r="B8" s="4" t="s">
        <v>161</v>
      </c>
      <c r="K8" s="4">
        <v>0.33</v>
      </c>
      <c r="L8" s="4">
        <v>0</v>
      </c>
      <c r="M8" s="4">
        <v>0</v>
      </c>
      <c r="N8" s="4">
        <v>0.33</v>
      </c>
      <c r="O8" s="4">
        <v>0</v>
      </c>
      <c r="P8" s="4">
        <v>0</v>
      </c>
      <c r="Q8" s="4">
        <v>0.34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f t="shared" si="2"/>
        <v>1</v>
      </c>
      <c r="Y8" s="4">
        <f t="shared" si="3"/>
        <v>1</v>
      </c>
    </row>
    <row r="9" spans="1:25" x14ac:dyDescent="0.2">
      <c r="B9" s="5" t="s">
        <v>162</v>
      </c>
      <c r="F9" s="5">
        <v>50000000</v>
      </c>
      <c r="G9" s="4"/>
      <c r="K9" s="5">
        <f t="shared" ref="K9:V9" si="4">$F$9*K8</f>
        <v>16500000</v>
      </c>
      <c r="L9" s="5">
        <f t="shared" si="4"/>
        <v>0</v>
      </c>
      <c r="M9" s="5">
        <f t="shared" si="4"/>
        <v>0</v>
      </c>
      <c r="N9" s="5">
        <f t="shared" si="4"/>
        <v>16500000</v>
      </c>
      <c r="O9" s="5">
        <f t="shared" si="4"/>
        <v>0</v>
      </c>
      <c r="P9" s="5">
        <f t="shared" si="4"/>
        <v>0</v>
      </c>
      <c r="Q9" s="5">
        <f t="shared" si="4"/>
        <v>17000000</v>
      </c>
      <c r="R9" s="5">
        <f t="shared" si="4"/>
        <v>0</v>
      </c>
      <c r="S9" s="5">
        <f t="shared" si="4"/>
        <v>0</v>
      </c>
      <c r="T9" s="5">
        <f t="shared" si="4"/>
        <v>0</v>
      </c>
      <c r="U9" s="5">
        <f t="shared" si="4"/>
        <v>0</v>
      </c>
      <c r="V9" s="5">
        <f t="shared" si="4"/>
        <v>0</v>
      </c>
      <c r="W9" s="5">
        <f t="shared" si="2"/>
        <v>50000000</v>
      </c>
      <c r="Y9" s="5">
        <f t="shared" si="3"/>
        <v>50000000</v>
      </c>
    </row>
    <row r="10" spans="1:25" x14ac:dyDescent="0.2">
      <c r="G10" s="4"/>
      <c r="K10" s="7">
        <f t="shared" ref="K10:V10" si="5">SUM(K12:K119)-K9</f>
        <v>3.9600000102072954</v>
      </c>
      <c r="L10" s="7">
        <f t="shared" si="5"/>
        <v>0</v>
      </c>
      <c r="M10" s="7">
        <f t="shared" si="5"/>
        <v>0</v>
      </c>
      <c r="N10" s="7">
        <f t="shared" si="5"/>
        <v>3.9600000102072954</v>
      </c>
      <c r="O10" s="7">
        <f t="shared" si="5"/>
        <v>0</v>
      </c>
      <c r="P10" s="7">
        <f t="shared" si="5"/>
        <v>0</v>
      </c>
      <c r="Q10" s="7">
        <f t="shared" si="5"/>
        <v>4.0800000056624413</v>
      </c>
      <c r="R10" s="7">
        <f t="shared" si="5"/>
        <v>0</v>
      </c>
      <c r="S10" s="7">
        <f t="shared" si="5"/>
        <v>0</v>
      </c>
      <c r="T10" s="7">
        <f t="shared" si="5"/>
        <v>0</v>
      </c>
      <c r="U10" s="7">
        <f t="shared" si="5"/>
        <v>0</v>
      </c>
      <c r="V10" s="7">
        <f t="shared" si="5"/>
        <v>0</v>
      </c>
      <c r="W10" s="5">
        <f t="shared" si="2"/>
        <v>12.000000026077032</v>
      </c>
      <c r="Y10" s="5">
        <f t="shared" si="3"/>
        <v>12.000000026077032</v>
      </c>
    </row>
    <row r="11" spans="1:25" ht="13.5" thickBot="1" x14ac:dyDescent="0.25">
      <c r="A11" s="6" t="s">
        <v>163</v>
      </c>
      <c r="B11" s="6"/>
      <c r="C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Y11" s="6"/>
    </row>
    <row r="12" spans="1:25" x14ac:dyDescent="0.2">
      <c r="B12" s="5" t="s">
        <v>164</v>
      </c>
      <c r="C12" s="5" t="s">
        <v>144</v>
      </c>
      <c r="F12" s="5">
        <v>863424</v>
      </c>
      <c r="K12" s="5">
        <f>ROUND($F12*K$8,2)</f>
        <v>284929.91999999998</v>
      </c>
      <c r="L12" s="5">
        <f t="shared" ref="L12:V27" si="6">ROUND($F12*L$8,2)</f>
        <v>0</v>
      </c>
      <c r="M12" s="5">
        <f t="shared" si="6"/>
        <v>0</v>
      </c>
      <c r="N12" s="5">
        <f t="shared" si="6"/>
        <v>284929.91999999998</v>
      </c>
      <c r="O12" s="5">
        <f t="shared" si="6"/>
        <v>0</v>
      </c>
      <c r="P12" s="5">
        <f t="shared" si="6"/>
        <v>0</v>
      </c>
      <c r="Q12" s="5">
        <f t="shared" si="6"/>
        <v>293564.15999999997</v>
      </c>
      <c r="R12" s="5">
        <f t="shared" si="6"/>
        <v>0</v>
      </c>
      <c r="S12" s="5">
        <f t="shared" si="6"/>
        <v>0</v>
      </c>
      <c r="T12" s="5">
        <f t="shared" si="6"/>
        <v>0</v>
      </c>
      <c r="U12" s="5">
        <f t="shared" si="6"/>
        <v>0</v>
      </c>
      <c r="V12" s="5">
        <f t="shared" si="6"/>
        <v>0</v>
      </c>
      <c r="W12" s="5">
        <f>SUM(K12:V12)</f>
        <v>863424</v>
      </c>
      <c r="Y12" s="5">
        <f>SUM(G12:R12)</f>
        <v>863424</v>
      </c>
    </row>
    <row r="13" spans="1:25" x14ac:dyDescent="0.2">
      <c r="B13" s="5" t="s">
        <v>164</v>
      </c>
      <c r="C13" s="5" t="s">
        <v>21</v>
      </c>
      <c r="F13" s="5">
        <v>890151</v>
      </c>
      <c r="K13" s="5">
        <f t="shared" ref="K13:V44" si="7">ROUND($F13*K$8,2)</f>
        <v>293749.83</v>
      </c>
      <c r="L13" s="5">
        <f t="shared" si="6"/>
        <v>0</v>
      </c>
      <c r="M13" s="5">
        <f t="shared" si="6"/>
        <v>0</v>
      </c>
      <c r="N13" s="5">
        <f t="shared" si="6"/>
        <v>293749.83</v>
      </c>
      <c r="O13" s="5">
        <f t="shared" si="6"/>
        <v>0</v>
      </c>
      <c r="P13" s="5">
        <f t="shared" si="6"/>
        <v>0</v>
      </c>
      <c r="Q13" s="5">
        <f t="shared" si="6"/>
        <v>302651.34000000003</v>
      </c>
      <c r="R13" s="5">
        <f t="shared" si="6"/>
        <v>0</v>
      </c>
      <c r="S13" s="5">
        <f t="shared" si="6"/>
        <v>0</v>
      </c>
      <c r="T13" s="5">
        <f t="shared" si="6"/>
        <v>0</v>
      </c>
      <c r="U13" s="5">
        <f t="shared" si="6"/>
        <v>0</v>
      </c>
      <c r="V13" s="5">
        <f t="shared" si="6"/>
        <v>0</v>
      </c>
      <c r="W13" s="5">
        <f t="shared" ref="W13:W76" si="8">SUM(K13:V13)</f>
        <v>890151</v>
      </c>
      <c r="Y13" s="5">
        <f t="shared" ref="Y13:Y76" si="9">SUM(G13:R13)</f>
        <v>890151</v>
      </c>
    </row>
    <row r="14" spans="1:25" x14ac:dyDescent="0.2">
      <c r="B14" s="5" t="s">
        <v>164</v>
      </c>
      <c r="C14" s="5" t="s">
        <v>22</v>
      </c>
      <c r="F14" s="5">
        <v>347681</v>
      </c>
      <c r="K14" s="5">
        <f t="shared" si="7"/>
        <v>114734.73</v>
      </c>
      <c r="L14" s="5">
        <f t="shared" si="6"/>
        <v>0</v>
      </c>
      <c r="M14" s="5">
        <f t="shared" si="6"/>
        <v>0</v>
      </c>
      <c r="N14" s="5">
        <f t="shared" si="6"/>
        <v>114734.73</v>
      </c>
      <c r="O14" s="5">
        <f t="shared" si="6"/>
        <v>0</v>
      </c>
      <c r="P14" s="5">
        <f t="shared" si="6"/>
        <v>0</v>
      </c>
      <c r="Q14" s="5">
        <f t="shared" si="6"/>
        <v>118211.54</v>
      </c>
      <c r="R14" s="5">
        <f t="shared" si="6"/>
        <v>0</v>
      </c>
      <c r="S14" s="5">
        <f t="shared" si="6"/>
        <v>0</v>
      </c>
      <c r="T14" s="5">
        <f t="shared" si="6"/>
        <v>0</v>
      </c>
      <c r="U14" s="5">
        <f t="shared" si="6"/>
        <v>0</v>
      </c>
      <c r="V14" s="5">
        <f t="shared" si="6"/>
        <v>0</v>
      </c>
      <c r="W14" s="5">
        <f t="shared" si="8"/>
        <v>347681</v>
      </c>
      <c r="Y14" s="5">
        <f t="shared" si="9"/>
        <v>347681</v>
      </c>
    </row>
    <row r="15" spans="1:25" x14ac:dyDescent="0.2">
      <c r="B15" s="5" t="s">
        <v>164</v>
      </c>
      <c r="C15" s="5" t="s">
        <v>23</v>
      </c>
      <c r="F15" s="5">
        <v>393345</v>
      </c>
      <c r="K15" s="5">
        <f t="shared" si="7"/>
        <v>129803.85</v>
      </c>
      <c r="L15" s="5">
        <f t="shared" si="6"/>
        <v>0</v>
      </c>
      <c r="M15" s="5">
        <f t="shared" si="6"/>
        <v>0</v>
      </c>
      <c r="N15" s="5">
        <f t="shared" si="6"/>
        <v>129803.85</v>
      </c>
      <c r="O15" s="5">
        <f t="shared" si="6"/>
        <v>0</v>
      </c>
      <c r="P15" s="5">
        <f t="shared" si="6"/>
        <v>0</v>
      </c>
      <c r="Q15" s="5">
        <f t="shared" si="6"/>
        <v>133737.29999999999</v>
      </c>
      <c r="R15" s="5">
        <f t="shared" si="6"/>
        <v>0</v>
      </c>
      <c r="S15" s="5">
        <f t="shared" si="6"/>
        <v>0</v>
      </c>
      <c r="T15" s="5">
        <f t="shared" si="6"/>
        <v>0</v>
      </c>
      <c r="U15" s="5">
        <f t="shared" si="6"/>
        <v>0</v>
      </c>
      <c r="V15" s="5">
        <f t="shared" si="6"/>
        <v>0</v>
      </c>
      <c r="W15" s="5">
        <f t="shared" si="8"/>
        <v>393345</v>
      </c>
      <c r="Y15" s="5">
        <f t="shared" si="9"/>
        <v>393345</v>
      </c>
    </row>
    <row r="16" spans="1:25" x14ac:dyDescent="0.2">
      <c r="B16" s="5" t="s">
        <v>164</v>
      </c>
      <c r="C16" s="5" t="s">
        <v>25</v>
      </c>
      <c r="F16" s="5">
        <v>151250</v>
      </c>
      <c r="K16" s="5">
        <f t="shared" si="7"/>
        <v>49912.5</v>
      </c>
      <c r="L16" s="5">
        <f t="shared" si="6"/>
        <v>0</v>
      </c>
      <c r="M16" s="5">
        <f t="shared" si="6"/>
        <v>0</v>
      </c>
      <c r="N16" s="5">
        <f t="shared" si="6"/>
        <v>49912.5</v>
      </c>
      <c r="O16" s="5">
        <f t="shared" si="6"/>
        <v>0</v>
      </c>
      <c r="P16" s="5">
        <f t="shared" si="6"/>
        <v>0</v>
      </c>
      <c r="Q16" s="5">
        <f t="shared" si="6"/>
        <v>51425</v>
      </c>
      <c r="R16" s="5">
        <f t="shared" si="6"/>
        <v>0</v>
      </c>
      <c r="S16" s="5">
        <f t="shared" si="6"/>
        <v>0</v>
      </c>
      <c r="T16" s="5">
        <f t="shared" si="6"/>
        <v>0</v>
      </c>
      <c r="U16" s="5">
        <f t="shared" si="6"/>
        <v>0</v>
      </c>
      <c r="V16" s="5">
        <f t="shared" si="6"/>
        <v>0</v>
      </c>
      <c r="W16" s="5">
        <f t="shared" si="8"/>
        <v>151250</v>
      </c>
      <c r="Y16" s="5">
        <f t="shared" si="9"/>
        <v>151250</v>
      </c>
    </row>
    <row r="17" spans="2:25" x14ac:dyDescent="0.2">
      <c r="B17" s="5" t="s">
        <v>164</v>
      </c>
      <c r="C17" s="5" t="s">
        <v>27</v>
      </c>
      <c r="F17" s="5">
        <v>959360</v>
      </c>
      <c r="K17" s="5">
        <f t="shared" si="7"/>
        <v>316588.79999999999</v>
      </c>
      <c r="L17" s="5">
        <f t="shared" si="6"/>
        <v>0</v>
      </c>
      <c r="M17" s="5">
        <f t="shared" si="6"/>
        <v>0</v>
      </c>
      <c r="N17" s="5">
        <f t="shared" si="6"/>
        <v>316588.79999999999</v>
      </c>
      <c r="O17" s="5">
        <f t="shared" si="6"/>
        <v>0</v>
      </c>
      <c r="P17" s="5">
        <f t="shared" si="6"/>
        <v>0</v>
      </c>
      <c r="Q17" s="5">
        <f t="shared" si="6"/>
        <v>326182.40000000002</v>
      </c>
      <c r="R17" s="5">
        <f t="shared" si="6"/>
        <v>0</v>
      </c>
      <c r="S17" s="5">
        <f t="shared" si="6"/>
        <v>0</v>
      </c>
      <c r="T17" s="5">
        <f t="shared" si="6"/>
        <v>0</v>
      </c>
      <c r="U17" s="5">
        <f t="shared" si="6"/>
        <v>0</v>
      </c>
      <c r="V17" s="5">
        <f t="shared" si="6"/>
        <v>0</v>
      </c>
      <c r="W17" s="5">
        <f t="shared" si="8"/>
        <v>959360</v>
      </c>
      <c r="Y17" s="5">
        <f t="shared" si="9"/>
        <v>959360</v>
      </c>
    </row>
    <row r="18" spans="2:25" x14ac:dyDescent="0.2">
      <c r="B18" s="5" t="s">
        <v>164</v>
      </c>
      <c r="C18" s="5" t="s">
        <v>28</v>
      </c>
      <c r="F18" s="5">
        <v>232778</v>
      </c>
      <c r="K18" s="5">
        <f t="shared" si="7"/>
        <v>76816.740000000005</v>
      </c>
      <c r="L18" s="5">
        <f t="shared" si="6"/>
        <v>0</v>
      </c>
      <c r="M18" s="5">
        <f t="shared" si="6"/>
        <v>0</v>
      </c>
      <c r="N18" s="5">
        <f t="shared" si="6"/>
        <v>76816.740000000005</v>
      </c>
      <c r="O18" s="5">
        <f t="shared" si="6"/>
        <v>0</v>
      </c>
      <c r="P18" s="5">
        <f t="shared" si="6"/>
        <v>0</v>
      </c>
      <c r="Q18" s="5">
        <f t="shared" si="6"/>
        <v>79144.52</v>
      </c>
      <c r="R18" s="5">
        <f t="shared" si="6"/>
        <v>0</v>
      </c>
      <c r="S18" s="5">
        <f t="shared" si="6"/>
        <v>0</v>
      </c>
      <c r="T18" s="5">
        <f t="shared" si="6"/>
        <v>0</v>
      </c>
      <c r="U18" s="5">
        <f t="shared" si="6"/>
        <v>0</v>
      </c>
      <c r="V18" s="5">
        <f t="shared" si="6"/>
        <v>0</v>
      </c>
      <c r="W18" s="5">
        <f t="shared" si="8"/>
        <v>232778</v>
      </c>
      <c r="Y18" s="5">
        <f t="shared" si="9"/>
        <v>232778</v>
      </c>
    </row>
    <row r="19" spans="2:25" x14ac:dyDescent="0.2">
      <c r="B19" s="5" t="s">
        <v>164</v>
      </c>
      <c r="C19" s="5" t="s">
        <v>31</v>
      </c>
      <c r="F19" s="5">
        <v>155465</v>
      </c>
      <c r="K19" s="5">
        <f t="shared" si="7"/>
        <v>51303.45</v>
      </c>
      <c r="L19" s="5">
        <f t="shared" si="6"/>
        <v>0</v>
      </c>
      <c r="M19" s="5">
        <f t="shared" si="6"/>
        <v>0</v>
      </c>
      <c r="N19" s="5">
        <f t="shared" si="6"/>
        <v>51303.45</v>
      </c>
      <c r="O19" s="5">
        <f t="shared" si="6"/>
        <v>0</v>
      </c>
      <c r="P19" s="5">
        <f t="shared" si="6"/>
        <v>0</v>
      </c>
      <c r="Q19" s="5">
        <f t="shared" si="6"/>
        <v>52858.1</v>
      </c>
      <c r="R19" s="5">
        <f t="shared" si="6"/>
        <v>0</v>
      </c>
      <c r="S19" s="5">
        <f t="shared" si="6"/>
        <v>0</v>
      </c>
      <c r="T19" s="5">
        <f t="shared" si="6"/>
        <v>0</v>
      </c>
      <c r="U19" s="5">
        <f t="shared" si="6"/>
        <v>0</v>
      </c>
      <c r="V19" s="5">
        <f t="shared" si="6"/>
        <v>0</v>
      </c>
      <c r="W19" s="5">
        <f t="shared" si="8"/>
        <v>155465</v>
      </c>
      <c r="Y19" s="5">
        <f t="shared" si="9"/>
        <v>155465</v>
      </c>
    </row>
    <row r="20" spans="2:25" x14ac:dyDescent="0.2">
      <c r="B20" s="5" t="s">
        <v>164</v>
      </c>
      <c r="C20" s="5" t="s">
        <v>32</v>
      </c>
      <c r="F20" s="5">
        <v>161597</v>
      </c>
      <c r="K20" s="5">
        <f t="shared" si="7"/>
        <v>53327.01</v>
      </c>
      <c r="L20" s="5">
        <f t="shared" si="6"/>
        <v>0</v>
      </c>
      <c r="M20" s="5">
        <f t="shared" si="6"/>
        <v>0</v>
      </c>
      <c r="N20" s="5">
        <f t="shared" si="6"/>
        <v>53327.01</v>
      </c>
      <c r="O20" s="5">
        <f t="shared" si="6"/>
        <v>0</v>
      </c>
      <c r="P20" s="5">
        <f t="shared" si="6"/>
        <v>0</v>
      </c>
      <c r="Q20" s="5">
        <f t="shared" si="6"/>
        <v>54942.98</v>
      </c>
      <c r="R20" s="5">
        <f t="shared" si="6"/>
        <v>0</v>
      </c>
      <c r="S20" s="5">
        <f t="shared" si="6"/>
        <v>0</v>
      </c>
      <c r="T20" s="5">
        <f t="shared" si="6"/>
        <v>0</v>
      </c>
      <c r="U20" s="5">
        <f t="shared" si="6"/>
        <v>0</v>
      </c>
      <c r="V20" s="5">
        <f t="shared" si="6"/>
        <v>0</v>
      </c>
      <c r="W20" s="5">
        <f t="shared" si="8"/>
        <v>161597</v>
      </c>
      <c r="Y20" s="5">
        <f t="shared" si="9"/>
        <v>161597</v>
      </c>
    </row>
    <row r="21" spans="2:25" x14ac:dyDescent="0.2">
      <c r="B21" s="5" t="s">
        <v>164</v>
      </c>
      <c r="C21" s="5" t="s">
        <v>33</v>
      </c>
      <c r="F21" s="5">
        <v>317734</v>
      </c>
      <c r="K21" s="5">
        <f t="shared" si="7"/>
        <v>104852.22</v>
      </c>
      <c r="L21" s="5">
        <f t="shared" si="6"/>
        <v>0</v>
      </c>
      <c r="M21" s="5">
        <f t="shared" si="6"/>
        <v>0</v>
      </c>
      <c r="N21" s="5">
        <f t="shared" si="6"/>
        <v>104852.22</v>
      </c>
      <c r="O21" s="5">
        <f t="shared" si="6"/>
        <v>0</v>
      </c>
      <c r="P21" s="5">
        <f t="shared" si="6"/>
        <v>0</v>
      </c>
      <c r="Q21" s="5">
        <f t="shared" si="6"/>
        <v>108029.56</v>
      </c>
      <c r="R21" s="5">
        <f t="shared" si="6"/>
        <v>0</v>
      </c>
      <c r="S21" s="5">
        <f t="shared" si="6"/>
        <v>0</v>
      </c>
      <c r="T21" s="5">
        <f t="shared" si="6"/>
        <v>0</v>
      </c>
      <c r="U21" s="5">
        <f t="shared" si="6"/>
        <v>0</v>
      </c>
      <c r="V21" s="5">
        <f t="shared" si="6"/>
        <v>0</v>
      </c>
      <c r="W21" s="5">
        <f t="shared" si="8"/>
        <v>317734</v>
      </c>
      <c r="Y21" s="5">
        <f t="shared" si="9"/>
        <v>317734</v>
      </c>
    </row>
    <row r="22" spans="2:25" x14ac:dyDescent="0.2">
      <c r="B22" s="5" t="s">
        <v>164</v>
      </c>
      <c r="C22" s="5" t="s">
        <v>34</v>
      </c>
      <c r="F22" s="5">
        <v>959360</v>
      </c>
      <c r="K22" s="5">
        <f t="shared" si="7"/>
        <v>316588.79999999999</v>
      </c>
      <c r="L22" s="5">
        <f t="shared" si="6"/>
        <v>0</v>
      </c>
      <c r="M22" s="5">
        <f t="shared" si="6"/>
        <v>0</v>
      </c>
      <c r="N22" s="5">
        <f t="shared" si="6"/>
        <v>316588.79999999999</v>
      </c>
      <c r="O22" s="5">
        <f t="shared" si="6"/>
        <v>0</v>
      </c>
      <c r="P22" s="5">
        <f t="shared" si="6"/>
        <v>0</v>
      </c>
      <c r="Q22" s="5">
        <f t="shared" si="6"/>
        <v>326182.40000000002</v>
      </c>
      <c r="R22" s="5">
        <f t="shared" si="6"/>
        <v>0</v>
      </c>
      <c r="S22" s="5">
        <f t="shared" si="6"/>
        <v>0</v>
      </c>
      <c r="T22" s="5">
        <f t="shared" si="6"/>
        <v>0</v>
      </c>
      <c r="U22" s="5">
        <f t="shared" si="6"/>
        <v>0</v>
      </c>
      <c r="V22" s="5">
        <f t="shared" si="6"/>
        <v>0</v>
      </c>
      <c r="W22" s="5">
        <f t="shared" si="8"/>
        <v>959360</v>
      </c>
      <c r="Y22" s="5">
        <f t="shared" si="9"/>
        <v>959360</v>
      </c>
    </row>
    <row r="23" spans="2:25" x14ac:dyDescent="0.2">
      <c r="B23" s="5" t="s">
        <v>164</v>
      </c>
      <c r="C23" s="5" t="s">
        <v>35</v>
      </c>
      <c r="F23" s="5">
        <v>290258</v>
      </c>
      <c r="K23" s="5">
        <f t="shared" si="7"/>
        <v>95785.14</v>
      </c>
      <c r="L23" s="5">
        <f t="shared" si="6"/>
        <v>0</v>
      </c>
      <c r="M23" s="5">
        <f t="shared" si="6"/>
        <v>0</v>
      </c>
      <c r="N23" s="5">
        <f t="shared" si="6"/>
        <v>95785.14</v>
      </c>
      <c r="O23" s="5">
        <f t="shared" si="6"/>
        <v>0</v>
      </c>
      <c r="P23" s="5">
        <f t="shared" si="6"/>
        <v>0</v>
      </c>
      <c r="Q23" s="5">
        <f t="shared" si="6"/>
        <v>98687.72</v>
      </c>
      <c r="R23" s="5">
        <f t="shared" si="6"/>
        <v>0</v>
      </c>
      <c r="S23" s="5">
        <f t="shared" si="6"/>
        <v>0</v>
      </c>
      <c r="T23" s="5">
        <f t="shared" si="6"/>
        <v>0</v>
      </c>
      <c r="U23" s="5">
        <f t="shared" si="6"/>
        <v>0</v>
      </c>
      <c r="V23" s="5">
        <f t="shared" si="6"/>
        <v>0</v>
      </c>
      <c r="W23" s="5">
        <f t="shared" si="8"/>
        <v>290258</v>
      </c>
      <c r="Y23" s="5">
        <f t="shared" si="9"/>
        <v>290258</v>
      </c>
    </row>
    <row r="24" spans="2:25" x14ac:dyDescent="0.2">
      <c r="B24" s="5" t="s">
        <v>164</v>
      </c>
      <c r="C24" s="5" t="s">
        <v>36</v>
      </c>
      <c r="F24" s="5">
        <v>77200</v>
      </c>
      <c r="K24" s="5">
        <f t="shared" si="7"/>
        <v>25476</v>
      </c>
      <c r="L24" s="5">
        <f t="shared" si="6"/>
        <v>0</v>
      </c>
      <c r="M24" s="5">
        <f t="shared" si="6"/>
        <v>0</v>
      </c>
      <c r="N24" s="5">
        <f t="shared" si="6"/>
        <v>25476</v>
      </c>
      <c r="O24" s="5">
        <f t="shared" si="6"/>
        <v>0</v>
      </c>
      <c r="P24" s="5">
        <f t="shared" si="6"/>
        <v>0</v>
      </c>
      <c r="Q24" s="5">
        <f t="shared" si="6"/>
        <v>26248</v>
      </c>
      <c r="R24" s="5">
        <f t="shared" si="6"/>
        <v>0</v>
      </c>
      <c r="S24" s="5">
        <f t="shared" si="6"/>
        <v>0</v>
      </c>
      <c r="T24" s="5">
        <f t="shared" si="6"/>
        <v>0</v>
      </c>
      <c r="U24" s="5">
        <f t="shared" si="6"/>
        <v>0</v>
      </c>
      <c r="V24" s="5">
        <f t="shared" si="6"/>
        <v>0</v>
      </c>
      <c r="W24" s="5">
        <f t="shared" si="8"/>
        <v>77200</v>
      </c>
      <c r="Y24" s="5">
        <f t="shared" si="9"/>
        <v>77200</v>
      </c>
    </row>
    <row r="25" spans="2:25" x14ac:dyDescent="0.2">
      <c r="B25" s="5" t="s">
        <v>164</v>
      </c>
      <c r="C25" s="5" t="s">
        <v>37</v>
      </c>
      <c r="F25" s="5">
        <v>959360</v>
      </c>
      <c r="K25" s="5">
        <f t="shared" si="7"/>
        <v>316588.79999999999</v>
      </c>
      <c r="L25" s="5">
        <f t="shared" si="6"/>
        <v>0</v>
      </c>
      <c r="M25" s="5">
        <f t="shared" si="6"/>
        <v>0</v>
      </c>
      <c r="N25" s="5">
        <f t="shared" si="6"/>
        <v>316588.79999999999</v>
      </c>
      <c r="O25" s="5">
        <f t="shared" si="6"/>
        <v>0</v>
      </c>
      <c r="P25" s="5">
        <f t="shared" si="6"/>
        <v>0</v>
      </c>
      <c r="Q25" s="5">
        <f t="shared" si="6"/>
        <v>326182.40000000002</v>
      </c>
      <c r="R25" s="5">
        <f t="shared" si="6"/>
        <v>0</v>
      </c>
      <c r="S25" s="5">
        <f t="shared" si="6"/>
        <v>0</v>
      </c>
      <c r="T25" s="5">
        <f t="shared" si="6"/>
        <v>0</v>
      </c>
      <c r="U25" s="5">
        <f t="shared" si="6"/>
        <v>0</v>
      </c>
      <c r="V25" s="5">
        <f t="shared" si="6"/>
        <v>0</v>
      </c>
      <c r="W25" s="5">
        <f t="shared" si="8"/>
        <v>959360</v>
      </c>
      <c r="Y25" s="5">
        <f t="shared" si="9"/>
        <v>959360</v>
      </c>
    </row>
    <row r="26" spans="2:25" x14ac:dyDescent="0.2">
      <c r="B26" s="5" t="s">
        <v>164</v>
      </c>
      <c r="C26" s="5" t="s">
        <v>38</v>
      </c>
      <c r="F26" s="5">
        <v>131059</v>
      </c>
      <c r="K26" s="5">
        <f t="shared" si="7"/>
        <v>43249.47</v>
      </c>
      <c r="L26" s="5">
        <f t="shared" si="6"/>
        <v>0</v>
      </c>
      <c r="M26" s="5">
        <f t="shared" si="6"/>
        <v>0</v>
      </c>
      <c r="N26" s="5">
        <f t="shared" si="6"/>
        <v>43249.47</v>
      </c>
      <c r="O26" s="5">
        <f t="shared" si="6"/>
        <v>0</v>
      </c>
      <c r="P26" s="5">
        <f t="shared" si="6"/>
        <v>0</v>
      </c>
      <c r="Q26" s="5">
        <f t="shared" si="6"/>
        <v>44560.06</v>
      </c>
      <c r="R26" s="5">
        <f t="shared" si="6"/>
        <v>0</v>
      </c>
      <c r="S26" s="5">
        <f t="shared" si="6"/>
        <v>0</v>
      </c>
      <c r="T26" s="5">
        <f t="shared" si="6"/>
        <v>0</v>
      </c>
      <c r="U26" s="5">
        <f t="shared" si="6"/>
        <v>0</v>
      </c>
      <c r="V26" s="5">
        <f t="shared" si="6"/>
        <v>0</v>
      </c>
      <c r="W26" s="5">
        <f t="shared" si="8"/>
        <v>131059</v>
      </c>
      <c r="Y26" s="5">
        <f t="shared" si="9"/>
        <v>131059</v>
      </c>
    </row>
    <row r="27" spans="2:25" x14ac:dyDescent="0.2">
      <c r="B27" s="5" t="s">
        <v>164</v>
      </c>
      <c r="C27" s="5" t="s">
        <v>39</v>
      </c>
      <c r="F27" s="5">
        <v>634572</v>
      </c>
      <c r="K27" s="5">
        <f t="shared" si="7"/>
        <v>209408.76</v>
      </c>
      <c r="L27" s="5">
        <f t="shared" si="6"/>
        <v>0</v>
      </c>
      <c r="M27" s="5">
        <f t="shared" si="6"/>
        <v>0</v>
      </c>
      <c r="N27" s="5">
        <f t="shared" si="6"/>
        <v>209408.76</v>
      </c>
      <c r="O27" s="5">
        <f t="shared" si="6"/>
        <v>0</v>
      </c>
      <c r="P27" s="5">
        <f t="shared" si="6"/>
        <v>0</v>
      </c>
      <c r="Q27" s="5">
        <f t="shared" si="6"/>
        <v>215754.48</v>
      </c>
      <c r="R27" s="5">
        <f t="shared" si="6"/>
        <v>0</v>
      </c>
      <c r="S27" s="5">
        <f t="shared" si="6"/>
        <v>0</v>
      </c>
      <c r="T27" s="5">
        <f t="shared" si="6"/>
        <v>0</v>
      </c>
      <c r="U27" s="5">
        <f t="shared" si="6"/>
        <v>0</v>
      </c>
      <c r="V27" s="5">
        <f t="shared" si="6"/>
        <v>0</v>
      </c>
      <c r="W27" s="5">
        <f t="shared" si="8"/>
        <v>634572</v>
      </c>
      <c r="Y27" s="5">
        <f t="shared" si="9"/>
        <v>634572</v>
      </c>
    </row>
    <row r="28" spans="2:25" x14ac:dyDescent="0.2">
      <c r="B28" s="5" t="s">
        <v>164</v>
      </c>
      <c r="C28" s="5" t="s">
        <v>40</v>
      </c>
      <c r="F28" s="5">
        <v>233539</v>
      </c>
      <c r="K28" s="5">
        <f t="shared" si="7"/>
        <v>77067.87</v>
      </c>
      <c r="L28" s="5">
        <f t="shared" si="7"/>
        <v>0</v>
      </c>
      <c r="M28" s="5">
        <f t="shared" si="7"/>
        <v>0</v>
      </c>
      <c r="N28" s="5">
        <f t="shared" si="7"/>
        <v>77067.87</v>
      </c>
      <c r="O28" s="5">
        <f t="shared" si="7"/>
        <v>0</v>
      </c>
      <c r="P28" s="5">
        <f t="shared" si="7"/>
        <v>0</v>
      </c>
      <c r="Q28" s="5">
        <f t="shared" si="7"/>
        <v>79403.259999999995</v>
      </c>
      <c r="R28" s="5">
        <f t="shared" si="7"/>
        <v>0</v>
      </c>
      <c r="S28" s="5">
        <f t="shared" si="7"/>
        <v>0</v>
      </c>
      <c r="T28" s="5">
        <f t="shared" si="7"/>
        <v>0</v>
      </c>
      <c r="U28" s="5">
        <f t="shared" si="7"/>
        <v>0</v>
      </c>
      <c r="V28" s="5">
        <f t="shared" si="7"/>
        <v>0</v>
      </c>
      <c r="W28" s="5">
        <f t="shared" si="8"/>
        <v>233539</v>
      </c>
      <c r="Y28" s="5">
        <f t="shared" si="9"/>
        <v>233539</v>
      </c>
    </row>
    <row r="29" spans="2:25" x14ac:dyDescent="0.2">
      <c r="B29" s="5" t="s">
        <v>164</v>
      </c>
      <c r="C29" s="5" t="s">
        <v>41</v>
      </c>
      <c r="F29" s="5">
        <v>68229</v>
      </c>
      <c r="K29" s="5">
        <f t="shared" si="7"/>
        <v>22515.57</v>
      </c>
      <c r="L29" s="5">
        <f t="shared" si="7"/>
        <v>0</v>
      </c>
      <c r="M29" s="5">
        <f t="shared" si="7"/>
        <v>0</v>
      </c>
      <c r="N29" s="5">
        <f t="shared" si="7"/>
        <v>22515.57</v>
      </c>
      <c r="O29" s="5">
        <f t="shared" si="7"/>
        <v>0</v>
      </c>
      <c r="P29" s="5">
        <f t="shared" si="7"/>
        <v>0</v>
      </c>
      <c r="Q29" s="5">
        <f t="shared" si="7"/>
        <v>23197.86</v>
      </c>
      <c r="R29" s="5">
        <f t="shared" si="7"/>
        <v>0</v>
      </c>
      <c r="S29" s="5">
        <f t="shared" si="7"/>
        <v>0</v>
      </c>
      <c r="T29" s="5">
        <f t="shared" si="7"/>
        <v>0</v>
      </c>
      <c r="U29" s="5">
        <f t="shared" si="7"/>
        <v>0</v>
      </c>
      <c r="V29" s="5">
        <f t="shared" si="7"/>
        <v>0</v>
      </c>
      <c r="W29" s="5">
        <f t="shared" si="8"/>
        <v>68229</v>
      </c>
      <c r="Y29" s="5">
        <f t="shared" si="9"/>
        <v>68229</v>
      </c>
    </row>
    <row r="30" spans="2:25" x14ac:dyDescent="0.2">
      <c r="B30" s="5" t="s">
        <v>164</v>
      </c>
      <c r="C30" s="5" t="s">
        <v>42</v>
      </c>
      <c r="F30" s="5">
        <v>527327</v>
      </c>
      <c r="K30" s="5">
        <f t="shared" si="7"/>
        <v>174017.91</v>
      </c>
      <c r="L30" s="5">
        <f t="shared" si="7"/>
        <v>0</v>
      </c>
      <c r="M30" s="5">
        <f t="shared" si="7"/>
        <v>0</v>
      </c>
      <c r="N30" s="5">
        <f t="shared" si="7"/>
        <v>174017.91</v>
      </c>
      <c r="O30" s="5">
        <f t="shared" si="7"/>
        <v>0</v>
      </c>
      <c r="P30" s="5">
        <f t="shared" si="7"/>
        <v>0</v>
      </c>
      <c r="Q30" s="5">
        <f t="shared" si="7"/>
        <v>179291.18</v>
      </c>
      <c r="R30" s="5">
        <f t="shared" si="7"/>
        <v>0</v>
      </c>
      <c r="S30" s="5">
        <f t="shared" si="7"/>
        <v>0</v>
      </c>
      <c r="T30" s="5">
        <f t="shared" si="7"/>
        <v>0</v>
      </c>
      <c r="U30" s="5">
        <f t="shared" si="7"/>
        <v>0</v>
      </c>
      <c r="V30" s="5">
        <f t="shared" si="7"/>
        <v>0</v>
      </c>
      <c r="W30" s="5">
        <f t="shared" si="8"/>
        <v>527327</v>
      </c>
      <c r="Y30" s="5">
        <f t="shared" si="9"/>
        <v>527327</v>
      </c>
    </row>
    <row r="31" spans="2:25" x14ac:dyDescent="0.2">
      <c r="B31" s="5" t="s">
        <v>164</v>
      </c>
      <c r="C31" s="5" t="s">
        <v>145</v>
      </c>
      <c r="F31" s="5">
        <v>106766</v>
      </c>
      <c r="K31" s="5">
        <f t="shared" si="7"/>
        <v>35232.78</v>
      </c>
      <c r="L31" s="5">
        <f t="shared" si="7"/>
        <v>0</v>
      </c>
      <c r="M31" s="5">
        <f t="shared" si="7"/>
        <v>0</v>
      </c>
      <c r="N31" s="5">
        <f t="shared" si="7"/>
        <v>35232.78</v>
      </c>
      <c r="O31" s="5">
        <f t="shared" si="7"/>
        <v>0</v>
      </c>
      <c r="P31" s="5">
        <f t="shared" si="7"/>
        <v>0</v>
      </c>
      <c r="Q31" s="5">
        <f t="shared" si="7"/>
        <v>36300.44</v>
      </c>
      <c r="R31" s="5">
        <f t="shared" si="7"/>
        <v>0</v>
      </c>
      <c r="S31" s="5">
        <f t="shared" si="7"/>
        <v>0</v>
      </c>
      <c r="T31" s="5">
        <f t="shared" si="7"/>
        <v>0</v>
      </c>
      <c r="U31" s="5">
        <f t="shared" si="7"/>
        <v>0</v>
      </c>
      <c r="V31" s="5">
        <f t="shared" si="7"/>
        <v>0</v>
      </c>
      <c r="W31" s="5">
        <f t="shared" si="8"/>
        <v>106766</v>
      </c>
      <c r="Y31" s="5">
        <f t="shared" si="9"/>
        <v>106766</v>
      </c>
    </row>
    <row r="32" spans="2:25" x14ac:dyDescent="0.2">
      <c r="B32" s="5" t="s">
        <v>164</v>
      </c>
      <c r="C32" s="5" t="s">
        <v>44</v>
      </c>
      <c r="F32" s="5">
        <v>592120</v>
      </c>
      <c r="K32" s="5">
        <f t="shared" si="7"/>
        <v>195399.6</v>
      </c>
      <c r="L32" s="5">
        <f t="shared" si="7"/>
        <v>0</v>
      </c>
      <c r="M32" s="5">
        <f t="shared" si="7"/>
        <v>0</v>
      </c>
      <c r="N32" s="5">
        <f t="shared" si="7"/>
        <v>195399.6</v>
      </c>
      <c r="O32" s="5">
        <f t="shared" si="7"/>
        <v>0</v>
      </c>
      <c r="P32" s="5">
        <f t="shared" si="7"/>
        <v>0</v>
      </c>
      <c r="Q32" s="5">
        <f t="shared" si="7"/>
        <v>201320.8</v>
      </c>
      <c r="R32" s="5">
        <f t="shared" si="7"/>
        <v>0</v>
      </c>
      <c r="S32" s="5">
        <f t="shared" si="7"/>
        <v>0</v>
      </c>
      <c r="T32" s="5">
        <f t="shared" si="7"/>
        <v>0</v>
      </c>
      <c r="U32" s="5">
        <f t="shared" si="7"/>
        <v>0</v>
      </c>
      <c r="V32" s="5">
        <f t="shared" si="7"/>
        <v>0</v>
      </c>
      <c r="W32" s="5">
        <f t="shared" si="8"/>
        <v>592120</v>
      </c>
      <c r="Y32" s="5">
        <f t="shared" si="9"/>
        <v>592120</v>
      </c>
    </row>
    <row r="33" spans="2:25" x14ac:dyDescent="0.2">
      <c r="B33" s="5" t="s">
        <v>164</v>
      </c>
      <c r="C33" s="5" t="s">
        <v>45</v>
      </c>
      <c r="F33" s="5">
        <v>959360</v>
      </c>
      <c r="K33" s="5">
        <f t="shared" si="7"/>
        <v>316588.79999999999</v>
      </c>
      <c r="L33" s="5">
        <f t="shared" si="7"/>
        <v>0</v>
      </c>
      <c r="M33" s="5">
        <f t="shared" si="7"/>
        <v>0</v>
      </c>
      <c r="N33" s="5">
        <f t="shared" si="7"/>
        <v>316588.79999999999</v>
      </c>
      <c r="O33" s="5">
        <f t="shared" si="7"/>
        <v>0</v>
      </c>
      <c r="P33" s="5">
        <f t="shared" si="7"/>
        <v>0</v>
      </c>
      <c r="Q33" s="5">
        <f t="shared" si="7"/>
        <v>326182.40000000002</v>
      </c>
      <c r="R33" s="5">
        <f t="shared" si="7"/>
        <v>0</v>
      </c>
      <c r="S33" s="5">
        <f t="shared" si="7"/>
        <v>0</v>
      </c>
      <c r="T33" s="5">
        <f t="shared" si="7"/>
        <v>0</v>
      </c>
      <c r="U33" s="5">
        <f t="shared" si="7"/>
        <v>0</v>
      </c>
      <c r="V33" s="5">
        <f t="shared" si="7"/>
        <v>0</v>
      </c>
      <c r="W33" s="5">
        <f t="shared" si="8"/>
        <v>959360</v>
      </c>
      <c r="Y33" s="5">
        <f t="shared" si="9"/>
        <v>959360</v>
      </c>
    </row>
    <row r="34" spans="2:25" x14ac:dyDescent="0.2">
      <c r="B34" s="5" t="s">
        <v>164</v>
      </c>
      <c r="C34" s="5" t="s">
        <v>48</v>
      </c>
      <c r="F34" s="5">
        <v>195465</v>
      </c>
      <c r="K34" s="5">
        <f t="shared" si="7"/>
        <v>64503.45</v>
      </c>
      <c r="L34" s="5">
        <f t="shared" si="7"/>
        <v>0</v>
      </c>
      <c r="M34" s="5">
        <f t="shared" si="7"/>
        <v>0</v>
      </c>
      <c r="N34" s="5">
        <f t="shared" si="7"/>
        <v>64503.45</v>
      </c>
      <c r="O34" s="5">
        <f t="shared" si="7"/>
        <v>0</v>
      </c>
      <c r="P34" s="5">
        <f t="shared" si="7"/>
        <v>0</v>
      </c>
      <c r="Q34" s="5">
        <f t="shared" si="7"/>
        <v>66458.100000000006</v>
      </c>
      <c r="R34" s="5">
        <f t="shared" si="7"/>
        <v>0</v>
      </c>
      <c r="S34" s="5">
        <f t="shared" si="7"/>
        <v>0</v>
      </c>
      <c r="T34" s="5">
        <f t="shared" si="7"/>
        <v>0</v>
      </c>
      <c r="U34" s="5">
        <f t="shared" si="7"/>
        <v>0</v>
      </c>
      <c r="V34" s="5">
        <f t="shared" si="7"/>
        <v>0</v>
      </c>
      <c r="W34" s="5">
        <f t="shared" si="8"/>
        <v>195465</v>
      </c>
      <c r="Y34" s="5">
        <f t="shared" si="9"/>
        <v>195465</v>
      </c>
    </row>
    <row r="35" spans="2:25" x14ac:dyDescent="0.2">
      <c r="B35" s="5" t="s">
        <v>164</v>
      </c>
      <c r="C35" s="5" t="s">
        <v>49</v>
      </c>
      <c r="F35" s="5">
        <v>261242</v>
      </c>
      <c r="K35" s="5">
        <f t="shared" si="7"/>
        <v>86209.86</v>
      </c>
      <c r="L35" s="5">
        <f t="shared" si="7"/>
        <v>0</v>
      </c>
      <c r="M35" s="5">
        <f t="shared" si="7"/>
        <v>0</v>
      </c>
      <c r="N35" s="5">
        <f t="shared" si="7"/>
        <v>86209.86</v>
      </c>
      <c r="O35" s="5">
        <f t="shared" si="7"/>
        <v>0</v>
      </c>
      <c r="P35" s="5">
        <f t="shared" si="7"/>
        <v>0</v>
      </c>
      <c r="Q35" s="5">
        <f t="shared" si="7"/>
        <v>88822.28</v>
      </c>
      <c r="R35" s="5">
        <f t="shared" si="7"/>
        <v>0</v>
      </c>
      <c r="S35" s="5">
        <f t="shared" si="7"/>
        <v>0</v>
      </c>
      <c r="T35" s="5">
        <f t="shared" si="7"/>
        <v>0</v>
      </c>
      <c r="U35" s="5">
        <f t="shared" si="7"/>
        <v>0</v>
      </c>
      <c r="V35" s="5">
        <f t="shared" si="7"/>
        <v>0</v>
      </c>
      <c r="W35" s="5">
        <f t="shared" si="8"/>
        <v>261242</v>
      </c>
      <c r="Y35" s="5">
        <f t="shared" si="9"/>
        <v>261242</v>
      </c>
    </row>
    <row r="36" spans="2:25" x14ac:dyDescent="0.2">
      <c r="B36" s="5" t="s">
        <v>164</v>
      </c>
      <c r="C36" s="5" t="s">
        <v>50</v>
      </c>
      <c r="F36" s="5">
        <v>763384</v>
      </c>
      <c r="K36" s="5">
        <f t="shared" si="7"/>
        <v>251916.72</v>
      </c>
      <c r="L36" s="5">
        <f t="shared" si="7"/>
        <v>0</v>
      </c>
      <c r="M36" s="5">
        <f t="shared" si="7"/>
        <v>0</v>
      </c>
      <c r="N36" s="5">
        <f t="shared" si="7"/>
        <v>251916.72</v>
      </c>
      <c r="O36" s="5">
        <f t="shared" si="7"/>
        <v>0</v>
      </c>
      <c r="P36" s="5">
        <f t="shared" si="7"/>
        <v>0</v>
      </c>
      <c r="Q36" s="5">
        <f t="shared" si="7"/>
        <v>259550.56</v>
      </c>
      <c r="R36" s="5">
        <f t="shared" si="7"/>
        <v>0</v>
      </c>
      <c r="S36" s="5">
        <f t="shared" si="7"/>
        <v>0</v>
      </c>
      <c r="T36" s="5">
        <f t="shared" si="7"/>
        <v>0</v>
      </c>
      <c r="U36" s="5">
        <f t="shared" si="7"/>
        <v>0</v>
      </c>
      <c r="V36" s="5">
        <f t="shared" si="7"/>
        <v>0</v>
      </c>
      <c r="W36" s="5">
        <f t="shared" si="8"/>
        <v>763384</v>
      </c>
      <c r="Y36" s="5">
        <f t="shared" si="9"/>
        <v>763384</v>
      </c>
    </row>
    <row r="37" spans="2:25" x14ac:dyDescent="0.2">
      <c r="B37" s="5" t="s">
        <v>164</v>
      </c>
      <c r="C37" s="5" t="s">
        <v>51</v>
      </c>
      <c r="F37" s="5">
        <v>769983</v>
      </c>
      <c r="K37" s="5">
        <f t="shared" si="7"/>
        <v>254094.39</v>
      </c>
      <c r="L37" s="5">
        <f t="shared" si="7"/>
        <v>0</v>
      </c>
      <c r="M37" s="5">
        <f t="shared" si="7"/>
        <v>0</v>
      </c>
      <c r="N37" s="5">
        <f t="shared" si="7"/>
        <v>254094.39</v>
      </c>
      <c r="O37" s="5">
        <f t="shared" si="7"/>
        <v>0</v>
      </c>
      <c r="P37" s="5">
        <f t="shared" si="7"/>
        <v>0</v>
      </c>
      <c r="Q37" s="5">
        <f t="shared" si="7"/>
        <v>261794.22</v>
      </c>
      <c r="R37" s="5">
        <f t="shared" si="7"/>
        <v>0</v>
      </c>
      <c r="S37" s="5">
        <f t="shared" si="7"/>
        <v>0</v>
      </c>
      <c r="T37" s="5">
        <f t="shared" si="7"/>
        <v>0</v>
      </c>
      <c r="U37" s="5">
        <f t="shared" si="7"/>
        <v>0</v>
      </c>
      <c r="V37" s="5">
        <f t="shared" si="7"/>
        <v>0</v>
      </c>
      <c r="W37" s="5">
        <f t="shared" si="8"/>
        <v>769983</v>
      </c>
      <c r="Y37" s="5">
        <f t="shared" si="9"/>
        <v>769983</v>
      </c>
    </row>
    <row r="38" spans="2:25" x14ac:dyDescent="0.2">
      <c r="B38" s="5" t="s">
        <v>164</v>
      </c>
      <c r="C38" s="5" t="s">
        <v>52</v>
      </c>
      <c r="F38" s="5">
        <v>68094</v>
      </c>
      <c r="K38" s="5">
        <f t="shared" si="7"/>
        <v>22471.02</v>
      </c>
      <c r="L38" s="5">
        <f t="shared" si="7"/>
        <v>0</v>
      </c>
      <c r="M38" s="5">
        <f t="shared" si="7"/>
        <v>0</v>
      </c>
      <c r="N38" s="5">
        <f t="shared" si="7"/>
        <v>22471.02</v>
      </c>
      <c r="O38" s="5">
        <f t="shared" si="7"/>
        <v>0</v>
      </c>
      <c r="P38" s="5">
        <f t="shared" si="7"/>
        <v>0</v>
      </c>
      <c r="Q38" s="5">
        <f t="shared" si="7"/>
        <v>23151.96</v>
      </c>
      <c r="R38" s="5">
        <f t="shared" si="7"/>
        <v>0</v>
      </c>
      <c r="S38" s="5">
        <f t="shared" si="7"/>
        <v>0</v>
      </c>
      <c r="T38" s="5">
        <f t="shared" si="7"/>
        <v>0</v>
      </c>
      <c r="U38" s="5">
        <f t="shared" si="7"/>
        <v>0</v>
      </c>
      <c r="V38" s="5">
        <f t="shared" si="7"/>
        <v>0</v>
      </c>
      <c r="W38" s="5">
        <f t="shared" si="8"/>
        <v>68094</v>
      </c>
      <c r="Y38" s="5">
        <f t="shared" si="9"/>
        <v>68094</v>
      </c>
    </row>
    <row r="39" spans="2:25" x14ac:dyDescent="0.2">
      <c r="B39" s="5" t="s">
        <v>164</v>
      </c>
      <c r="C39" s="5" t="s">
        <v>53</v>
      </c>
      <c r="F39" s="5">
        <v>72970</v>
      </c>
      <c r="K39" s="5">
        <f t="shared" si="7"/>
        <v>24080.1</v>
      </c>
      <c r="L39" s="5">
        <f t="shared" si="7"/>
        <v>0</v>
      </c>
      <c r="M39" s="5">
        <f t="shared" si="7"/>
        <v>0</v>
      </c>
      <c r="N39" s="5">
        <f t="shared" si="7"/>
        <v>24080.1</v>
      </c>
      <c r="O39" s="5">
        <f t="shared" si="7"/>
        <v>0</v>
      </c>
      <c r="P39" s="5">
        <f t="shared" si="7"/>
        <v>0</v>
      </c>
      <c r="Q39" s="5">
        <f t="shared" si="7"/>
        <v>24809.8</v>
      </c>
      <c r="R39" s="5">
        <f t="shared" si="7"/>
        <v>0</v>
      </c>
      <c r="S39" s="5">
        <f t="shared" si="7"/>
        <v>0</v>
      </c>
      <c r="T39" s="5">
        <f t="shared" si="7"/>
        <v>0</v>
      </c>
      <c r="U39" s="5">
        <f t="shared" si="7"/>
        <v>0</v>
      </c>
      <c r="V39" s="5">
        <f t="shared" si="7"/>
        <v>0</v>
      </c>
      <c r="W39" s="5">
        <f t="shared" si="8"/>
        <v>72970</v>
      </c>
      <c r="Y39" s="5">
        <f t="shared" si="9"/>
        <v>72970</v>
      </c>
    </row>
    <row r="40" spans="2:25" x14ac:dyDescent="0.2">
      <c r="B40" s="5" t="s">
        <v>164</v>
      </c>
      <c r="C40" s="5" t="s">
        <v>54</v>
      </c>
      <c r="F40" s="5">
        <v>763452</v>
      </c>
      <c r="K40" s="5">
        <f t="shared" si="7"/>
        <v>251939.16</v>
      </c>
      <c r="L40" s="5">
        <f t="shared" si="7"/>
        <v>0</v>
      </c>
      <c r="M40" s="5">
        <f t="shared" si="7"/>
        <v>0</v>
      </c>
      <c r="N40" s="5">
        <f t="shared" si="7"/>
        <v>251939.16</v>
      </c>
      <c r="O40" s="5">
        <f t="shared" si="7"/>
        <v>0</v>
      </c>
      <c r="P40" s="5">
        <f t="shared" si="7"/>
        <v>0</v>
      </c>
      <c r="Q40" s="5">
        <f t="shared" si="7"/>
        <v>259573.68</v>
      </c>
      <c r="R40" s="5">
        <f t="shared" si="7"/>
        <v>0</v>
      </c>
      <c r="S40" s="5">
        <f t="shared" si="7"/>
        <v>0</v>
      </c>
      <c r="T40" s="5">
        <f t="shared" si="7"/>
        <v>0</v>
      </c>
      <c r="U40" s="5">
        <f t="shared" si="7"/>
        <v>0</v>
      </c>
      <c r="V40" s="5">
        <f t="shared" si="7"/>
        <v>0</v>
      </c>
      <c r="W40" s="5">
        <f t="shared" si="8"/>
        <v>763452</v>
      </c>
      <c r="Y40" s="5">
        <f t="shared" si="9"/>
        <v>763452</v>
      </c>
    </row>
    <row r="41" spans="2:25" x14ac:dyDescent="0.2">
      <c r="B41" s="5" t="s">
        <v>164</v>
      </c>
      <c r="C41" s="5" t="s">
        <v>55</v>
      </c>
      <c r="F41" s="5">
        <v>945051</v>
      </c>
      <c r="K41" s="5">
        <f t="shared" si="7"/>
        <v>311866.83</v>
      </c>
      <c r="L41" s="5">
        <f t="shared" si="7"/>
        <v>0</v>
      </c>
      <c r="M41" s="5">
        <f t="shared" si="7"/>
        <v>0</v>
      </c>
      <c r="N41" s="5">
        <f t="shared" si="7"/>
        <v>311866.83</v>
      </c>
      <c r="O41" s="5">
        <f t="shared" si="7"/>
        <v>0</v>
      </c>
      <c r="P41" s="5">
        <f t="shared" si="7"/>
        <v>0</v>
      </c>
      <c r="Q41" s="5">
        <f t="shared" si="7"/>
        <v>321317.34000000003</v>
      </c>
      <c r="R41" s="5">
        <f t="shared" si="7"/>
        <v>0</v>
      </c>
      <c r="S41" s="5">
        <f t="shared" si="7"/>
        <v>0</v>
      </c>
      <c r="T41" s="5">
        <f t="shared" si="7"/>
        <v>0</v>
      </c>
      <c r="U41" s="5">
        <f t="shared" si="7"/>
        <v>0</v>
      </c>
      <c r="V41" s="5">
        <f t="shared" si="7"/>
        <v>0</v>
      </c>
      <c r="W41" s="5">
        <f t="shared" si="8"/>
        <v>945051</v>
      </c>
      <c r="Y41" s="5">
        <f t="shared" si="9"/>
        <v>945051</v>
      </c>
    </row>
    <row r="42" spans="2:25" x14ac:dyDescent="0.2">
      <c r="B42" s="5" t="s">
        <v>164</v>
      </c>
      <c r="C42" s="5" t="s">
        <v>57</v>
      </c>
      <c r="F42" s="5">
        <v>118526</v>
      </c>
      <c r="K42" s="5">
        <f t="shared" si="7"/>
        <v>39113.58</v>
      </c>
      <c r="L42" s="5">
        <f t="shared" si="7"/>
        <v>0</v>
      </c>
      <c r="M42" s="5">
        <f t="shared" si="7"/>
        <v>0</v>
      </c>
      <c r="N42" s="5">
        <f t="shared" si="7"/>
        <v>39113.58</v>
      </c>
      <c r="O42" s="5">
        <f t="shared" si="7"/>
        <v>0</v>
      </c>
      <c r="P42" s="5">
        <f t="shared" si="7"/>
        <v>0</v>
      </c>
      <c r="Q42" s="5">
        <f t="shared" si="7"/>
        <v>40298.839999999997</v>
      </c>
      <c r="R42" s="5">
        <f t="shared" si="7"/>
        <v>0</v>
      </c>
      <c r="S42" s="5">
        <f t="shared" si="7"/>
        <v>0</v>
      </c>
      <c r="T42" s="5">
        <f t="shared" si="7"/>
        <v>0</v>
      </c>
      <c r="U42" s="5">
        <f t="shared" si="7"/>
        <v>0</v>
      </c>
      <c r="V42" s="5">
        <f t="shared" si="7"/>
        <v>0</v>
      </c>
      <c r="W42" s="5">
        <f t="shared" si="8"/>
        <v>118526</v>
      </c>
      <c r="Y42" s="5">
        <f t="shared" si="9"/>
        <v>118526</v>
      </c>
    </row>
    <row r="43" spans="2:25" x14ac:dyDescent="0.2">
      <c r="B43" s="5" t="s">
        <v>164</v>
      </c>
      <c r="C43" s="5" t="s">
        <v>58</v>
      </c>
      <c r="F43" s="5">
        <v>128396</v>
      </c>
      <c r="K43" s="5">
        <f t="shared" si="7"/>
        <v>42370.68</v>
      </c>
      <c r="L43" s="5">
        <f t="shared" si="7"/>
        <v>0</v>
      </c>
      <c r="M43" s="5">
        <f t="shared" si="7"/>
        <v>0</v>
      </c>
      <c r="N43" s="5">
        <f t="shared" si="7"/>
        <v>42370.68</v>
      </c>
      <c r="O43" s="5">
        <f t="shared" si="7"/>
        <v>0</v>
      </c>
      <c r="P43" s="5">
        <f t="shared" si="7"/>
        <v>0</v>
      </c>
      <c r="Q43" s="5">
        <f t="shared" si="7"/>
        <v>43654.64</v>
      </c>
      <c r="R43" s="5">
        <f t="shared" si="7"/>
        <v>0</v>
      </c>
      <c r="S43" s="5">
        <f t="shared" si="7"/>
        <v>0</v>
      </c>
      <c r="T43" s="5">
        <f t="shared" si="7"/>
        <v>0</v>
      </c>
      <c r="U43" s="5">
        <f t="shared" si="7"/>
        <v>0</v>
      </c>
      <c r="V43" s="5">
        <f t="shared" si="7"/>
        <v>0</v>
      </c>
      <c r="W43" s="5">
        <f t="shared" si="8"/>
        <v>128396</v>
      </c>
      <c r="Y43" s="5">
        <f t="shared" si="9"/>
        <v>128396</v>
      </c>
    </row>
    <row r="44" spans="2:25" x14ac:dyDescent="0.2">
      <c r="B44" s="5" t="s">
        <v>164</v>
      </c>
      <c r="C44" s="5" t="s">
        <v>59</v>
      </c>
      <c r="F44" s="5">
        <v>547875</v>
      </c>
      <c r="K44" s="5">
        <f t="shared" si="7"/>
        <v>180798.75</v>
      </c>
      <c r="L44" s="5">
        <f t="shared" si="7"/>
        <v>0</v>
      </c>
      <c r="M44" s="5">
        <f t="shared" si="7"/>
        <v>0</v>
      </c>
      <c r="N44" s="5">
        <f t="shared" si="7"/>
        <v>180798.75</v>
      </c>
      <c r="O44" s="5">
        <f t="shared" si="7"/>
        <v>0</v>
      </c>
      <c r="P44" s="5">
        <f t="shared" si="7"/>
        <v>0</v>
      </c>
      <c r="Q44" s="5">
        <f t="shared" si="7"/>
        <v>186277.5</v>
      </c>
      <c r="R44" s="5">
        <f t="shared" si="7"/>
        <v>0</v>
      </c>
      <c r="S44" s="5">
        <f t="shared" si="7"/>
        <v>0</v>
      </c>
      <c r="T44" s="5">
        <f t="shared" si="7"/>
        <v>0</v>
      </c>
      <c r="U44" s="5">
        <f t="shared" si="7"/>
        <v>0</v>
      </c>
      <c r="V44" s="5">
        <f t="shared" si="7"/>
        <v>0</v>
      </c>
      <c r="W44" s="5">
        <f t="shared" si="8"/>
        <v>547875</v>
      </c>
      <c r="Y44" s="5">
        <f t="shared" si="9"/>
        <v>547875</v>
      </c>
    </row>
    <row r="45" spans="2:25" x14ac:dyDescent="0.2">
      <c r="B45" s="5" t="s">
        <v>164</v>
      </c>
      <c r="C45" s="5" t="s">
        <v>60</v>
      </c>
      <c r="F45" s="5">
        <v>136310</v>
      </c>
      <c r="K45" s="5">
        <f t="shared" ref="K45:V66" si="10">ROUND($F45*K$8,2)</f>
        <v>44982.3</v>
      </c>
      <c r="L45" s="5">
        <f t="shared" si="10"/>
        <v>0</v>
      </c>
      <c r="M45" s="5">
        <f t="shared" si="10"/>
        <v>0</v>
      </c>
      <c r="N45" s="5">
        <f t="shared" si="10"/>
        <v>44982.3</v>
      </c>
      <c r="O45" s="5">
        <f t="shared" si="10"/>
        <v>0</v>
      </c>
      <c r="P45" s="5">
        <f t="shared" si="10"/>
        <v>0</v>
      </c>
      <c r="Q45" s="5">
        <f t="shared" si="10"/>
        <v>46345.4</v>
      </c>
      <c r="R45" s="5">
        <f t="shared" si="10"/>
        <v>0</v>
      </c>
      <c r="S45" s="5">
        <f t="shared" si="10"/>
        <v>0</v>
      </c>
      <c r="T45" s="5">
        <f t="shared" si="10"/>
        <v>0</v>
      </c>
      <c r="U45" s="5">
        <f t="shared" si="10"/>
        <v>0</v>
      </c>
      <c r="V45" s="5">
        <f t="shared" si="10"/>
        <v>0</v>
      </c>
      <c r="W45" s="5">
        <f t="shared" si="8"/>
        <v>136310</v>
      </c>
      <c r="Y45" s="5">
        <f t="shared" si="9"/>
        <v>136310</v>
      </c>
    </row>
    <row r="46" spans="2:25" x14ac:dyDescent="0.2">
      <c r="B46" s="5" t="s">
        <v>164</v>
      </c>
      <c r="C46" s="5" t="s">
        <v>61</v>
      </c>
      <c r="F46" s="5">
        <v>100177</v>
      </c>
      <c r="K46" s="5">
        <f t="shared" si="10"/>
        <v>33058.410000000003</v>
      </c>
      <c r="L46" s="5">
        <f t="shared" si="10"/>
        <v>0</v>
      </c>
      <c r="M46" s="5">
        <f t="shared" si="10"/>
        <v>0</v>
      </c>
      <c r="N46" s="5">
        <f t="shared" si="10"/>
        <v>33058.410000000003</v>
      </c>
      <c r="O46" s="5">
        <f t="shared" si="10"/>
        <v>0</v>
      </c>
      <c r="P46" s="5">
        <f t="shared" si="10"/>
        <v>0</v>
      </c>
      <c r="Q46" s="5">
        <f t="shared" si="10"/>
        <v>34060.18</v>
      </c>
      <c r="R46" s="5">
        <f t="shared" si="10"/>
        <v>0</v>
      </c>
      <c r="S46" s="5">
        <f t="shared" si="10"/>
        <v>0</v>
      </c>
      <c r="T46" s="5">
        <f t="shared" si="10"/>
        <v>0</v>
      </c>
      <c r="U46" s="5">
        <f t="shared" si="10"/>
        <v>0</v>
      </c>
      <c r="V46" s="5">
        <f t="shared" si="10"/>
        <v>0</v>
      </c>
      <c r="W46" s="5">
        <f t="shared" si="8"/>
        <v>100177</v>
      </c>
      <c r="Y46" s="5">
        <f t="shared" si="9"/>
        <v>100177</v>
      </c>
    </row>
    <row r="47" spans="2:25" x14ac:dyDescent="0.2">
      <c r="B47" s="5" t="s">
        <v>164</v>
      </c>
      <c r="C47" s="5" t="s">
        <v>62</v>
      </c>
      <c r="F47" s="5">
        <v>63044</v>
      </c>
      <c r="K47" s="5">
        <f t="shared" si="10"/>
        <v>20804.52</v>
      </c>
      <c r="L47" s="5">
        <f t="shared" si="10"/>
        <v>0</v>
      </c>
      <c r="M47" s="5">
        <f t="shared" si="10"/>
        <v>0</v>
      </c>
      <c r="N47" s="5">
        <f t="shared" si="10"/>
        <v>20804.52</v>
      </c>
      <c r="O47" s="5">
        <f t="shared" si="10"/>
        <v>0</v>
      </c>
      <c r="P47" s="5">
        <f t="shared" si="10"/>
        <v>0</v>
      </c>
      <c r="Q47" s="5">
        <f t="shared" si="10"/>
        <v>21434.959999999999</v>
      </c>
      <c r="R47" s="5">
        <f t="shared" si="10"/>
        <v>0</v>
      </c>
      <c r="S47" s="5">
        <f t="shared" si="10"/>
        <v>0</v>
      </c>
      <c r="T47" s="5">
        <f t="shared" si="10"/>
        <v>0</v>
      </c>
      <c r="U47" s="5">
        <f t="shared" si="10"/>
        <v>0</v>
      </c>
      <c r="V47" s="5">
        <f t="shared" si="10"/>
        <v>0</v>
      </c>
      <c r="W47" s="5">
        <f t="shared" si="8"/>
        <v>63044</v>
      </c>
      <c r="Y47" s="5">
        <f t="shared" si="9"/>
        <v>63044</v>
      </c>
    </row>
    <row r="48" spans="2:25" x14ac:dyDescent="0.2">
      <c r="B48" s="5" t="s">
        <v>164</v>
      </c>
      <c r="C48" s="5" t="s">
        <v>63</v>
      </c>
      <c r="F48" s="5">
        <v>949634</v>
      </c>
      <c r="K48" s="5">
        <f t="shared" si="10"/>
        <v>313379.21999999997</v>
      </c>
      <c r="L48" s="5">
        <f t="shared" si="10"/>
        <v>0</v>
      </c>
      <c r="M48" s="5">
        <f t="shared" si="10"/>
        <v>0</v>
      </c>
      <c r="N48" s="5">
        <f t="shared" si="10"/>
        <v>313379.21999999997</v>
      </c>
      <c r="O48" s="5">
        <f t="shared" si="10"/>
        <v>0</v>
      </c>
      <c r="P48" s="5">
        <f t="shared" si="10"/>
        <v>0</v>
      </c>
      <c r="Q48" s="5">
        <f t="shared" si="10"/>
        <v>322875.56</v>
      </c>
      <c r="R48" s="5">
        <f t="shared" si="10"/>
        <v>0</v>
      </c>
      <c r="S48" s="5">
        <f t="shared" si="10"/>
        <v>0</v>
      </c>
      <c r="T48" s="5">
        <f t="shared" si="10"/>
        <v>0</v>
      </c>
      <c r="U48" s="5">
        <f t="shared" si="10"/>
        <v>0</v>
      </c>
      <c r="V48" s="5">
        <f t="shared" si="10"/>
        <v>0</v>
      </c>
      <c r="W48" s="5">
        <f t="shared" si="8"/>
        <v>949634</v>
      </c>
      <c r="Y48" s="5">
        <f t="shared" si="9"/>
        <v>949634</v>
      </c>
    </row>
    <row r="49" spans="2:25" x14ac:dyDescent="0.2">
      <c r="B49" s="5" t="s">
        <v>164</v>
      </c>
      <c r="C49" s="5" t="s">
        <v>64</v>
      </c>
      <c r="F49" s="5">
        <v>328566</v>
      </c>
      <c r="K49" s="5">
        <f t="shared" si="10"/>
        <v>108426.78</v>
      </c>
      <c r="L49" s="5">
        <f t="shared" si="10"/>
        <v>0</v>
      </c>
      <c r="M49" s="5">
        <f t="shared" si="10"/>
        <v>0</v>
      </c>
      <c r="N49" s="5">
        <f t="shared" si="10"/>
        <v>108426.78</v>
      </c>
      <c r="O49" s="5">
        <f t="shared" si="10"/>
        <v>0</v>
      </c>
      <c r="P49" s="5">
        <f t="shared" si="10"/>
        <v>0</v>
      </c>
      <c r="Q49" s="5">
        <f t="shared" si="10"/>
        <v>111712.44</v>
      </c>
      <c r="R49" s="5">
        <f t="shared" si="10"/>
        <v>0</v>
      </c>
      <c r="S49" s="5">
        <f t="shared" si="10"/>
        <v>0</v>
      </c>
      <c r="T49" s="5">
        <f t="shared" si="10"/>
        <v>0</v>
      </c>
      <c r="U49" s="5">
        <f t="shared" si="10"/>
        <v>0</v>
      </c>
      <c r="V49" s="5">
        <f t="shared" si="10"/>
        <v>0</v>
      </c>
      <c r="W49" s="5">
        <f t="shared" si="8"/>
        <v>328566</v>
      </c>
      <c r="Y49" s="5">
        <f t="shared" si="9"/>
        <v>328566</v>
      </c>
    </row>
    <row r="50" spans="2:25" x14ac:dyDescent="0.2">
      <c r="B50" s="5" t="s">
        <v>164</v>
      </c>
      <c r="C50" s="5" t="s">
        <v>65</v>
      </c>
      <c r="F50" s="5">
        <v>335032</v>
      </c>
      <c r="K50" s="5">
        <f t="shared" si="10"/>
        <v>110560.56</v>
      </c>
      <c r="L50" s="5">
        <f t="shared" si="10"/>
        <v>0</v>
      </c>
      <c r="M50" s="5">
        <f t="shared" si="10"/>
        <v>0</v>
      </c>
      <c r="N50" s="5">
        <f t="shared" si="10"/>
        <v>110560.56</v>
      </c>
      <c r="O50" s="5">
        <f t="shared" si="10"/>
        <v>0</v>
      </c>
      <c r="P50" s="5">
        <f t="shared" si="10"/>
        <v>0</v>
      </c>
      <c r="Q50" s="5">
        <f t="shared" si="10"/>
        <v>113910.88</v>
      </c>
      <c r="R50" s="5">
        <f t="shared" si="10"/>
        <v>0</v>
      </c>
      <c r="S50" s="5">
        <f t="shared" si="10"/>
        <v>0</v>
      </c>
      <c r="T50" s="5">
        <f t="shared" si="10"/>
        <v>0</v>
      </c>
      <c r="U50" s="5">
        <f t="shared" si="10"/>
        <v>0</v>
      </c>
      <c r="V50" s="5">
        <f t="shared" si="10"/>
        <v>0</v>
      </c>
      <c r="W50" s="5">
        <f t="shared" si="8"/>
        <v>335032</v>
      </c>
      <c r="Y50" s="5">
        <f t="shared" si="9"/>
        <v>335032</v>
      </c>
    </row>
    <row r="51" spans="2:25" x14ac:dyDescent="0.2">
      <c r="B51" s="5" t="s">
        <v>164</v>
      </c>
      <c r="C51" s="5" t="s">
        <v>66</v>
      </c>
      <c r="F51" s="5">
        <v>959360</v>
      </c>
      <c r="K51" s="5">
        <f t="shared" si="10"/>
        <v>316588.79999999999</v>
      </c>
      <c r="L51" s="5">
        <f t="shared" si="10"/>
        <v>0</v>
      </c>
      <c r="M51" s="5">
        <f t="shared" si="10"/>
        <v>0</v>
      </c>
      <c r="N51" s="5">
        <f t="shared" si="10"/>
        <v>316588.79999999999</v>
      </c>
      <c r="O51" s="5">
        <f t="shared" si="10"/>
        <v>0</v>
      </c>
      <c r="P51" s="5">
        <f t="shared" si="10"/>
        <v>0</v>
      </c>
      <c r="Q51" s="5">
        <f t="shared" si="10"/>
        <v>326182.40000000002</v>
      </c>
      <c r="R51" s="5">
        <f t="shared" si="10"/>
        <v>0</v>
      </c>
      <c r="S51" s="5">
        <f t="shared" si="10"/>
        <v>0</v>
      </c>
      <c r="T51" s="5">
        <f t="shared" si="10"/>
        <v>0</v>
      </c>
      <c r="U51" s="5">
        <f t="shared" si="10"/>
        <v>0</v>
      </c>
      <c r="V51" s="5">
        <f t="shared" si="10"/>
        <v>0</v>
      </c>
      <c r="W51" s="5">
        <f t="shared" si="8"/>
        <v>959360</v>
      </c>
      <c r="Y51" s="5">
        <f t="shared" si="9"/>
        <v>959360</v>
      </c>
    </row>
    <row r="52" spans="2:25" x14ac:dyDescent="0.2">
      <c r="B52" s="5" t="s">
        <v>164</v>
      </c>
      <c r="C52" s="5" t="s">
        <v>67</v>
      </c>
      <c r="F52" s="5">
        <v>724384</v>
      </c>
      <c r="K52" s="5">
        <f t="shared" si="10"/>
        <v>239046.72</v>
      </c>
      <c r="L52" s="5">
        <f t="shared" si="10"/>
        <v>0</v>
      </c>
      <c r="M52" s="5">
        <f t="shared" si="10"/>
        <v>0</v>
      </c>
      <c r="N52" s="5">
        <f t="shared" si="10"/>
        <v>239046.72</v>
      </c>
      <c r="O52" s="5">
        <f t="shared" si="10"/>
        <v>0</v>
      </c>
      <c r="P52" s="5">
        <f t="shared" si="10"/>
        <v>0</v>
      </c>
      <c r="Q52" s="5">
        <f t="shared" si="10"/>
        <v>246290.56</v>
      </c>
      <c r="R52" s="5">
        <f t="shared" si="10"/>
        <v>0</v>
      </c>
      <c r="S52" s="5">
        <f t="shared" si="10"/>
        <v>0</v>
      </c>
      <c r="T52" s="5">
        <f t="shared" si="10"/>
        <v>0</v>
      </c>
      <c r="U52" s="5">
        <f t="shared" si="10"/>
        <v>0</v>
      </c>
      <c r="V52" s="5">
        <f t="shared" si="10"/>
        <v>0</v>
      </c>
      <c r="W52" s="5">
        <f t="shared" si="8"/>
        <v>724384</v>
      </c>
      <c r="Y52" s="5">
        <f t="shared" si="9"/>
        <v>724384</v>
      </c>
    </row>
    <row r="53" spans="2:25" x14ac:dyDescent="0.2">
      <c r="B53" s="5" t="s">
        <v>164</v>
      </c>
      <c r="C53" s="5" t="s">
        <v>68</v>
      </c>
      <c r="F53" s="5">
        <v>328346</v>
      </c>
      <c r="K53" s="5">
        <f t="shared" si="10"/>
        <v>108354.18</v>
      </c>
      <c r="L53" s="5">
        <f t="shared" si="10"/>
        <v>0</v>
      </c>
      <c r="M53" s="5">
        <f t="shared" si="10"/>
        <v>0</v>
      </c>
      <c r="N53" s="5">
        <f t="shared" si="10"/>
        <v>108354.18</v>
      </c>
      <c r="O53" s="5">
        <f t="shared" si="10"/>
        <v>0</v>
      </c>
      <c r="P53" s="5">
        <f t="shared" si="10"/>
        <v>0</v>
      </c>
      <c r="Q53" s="5">
        <f t="shared" si="10"/>
        <v>111637.64</v>
      </c>
      <c r="R53" s="5">
        <f t="shared" si="10"/>
        <v>0</v>
      </c>
      <c r="S53" s="5">
        <f t="shared" si="10"/>
        <v>0</v>
      </c>
      <c r="T53" s="5">
        <f t="shared" si="10"/>
        <v>0</v>
      </c>
      <c r="U53" s="5">
        <f t="shared" si="10"/>
        <v>0</v>
      </c>
      <c r="V53" s="5">
        <f t="shared" si="10"/>
        <v>0</v>
      </c>
      <c r="W53" s="5">
        <f t="shared" si="8"/>
        <v>328346</v>
      </c>
      <c r="Y53" s="5">
        <f t="shared" si="9"/>
        <v>328346</v>
      </c>
    </row>
    <row r="54" spans="2:25" x14ac:dyDescent="0.2">
      <c r="B54" s="5" t="s">
        <v>164</v>
      </c>
      <c r="C54" s="5" t="s">
        <v>69</v>
      </c>
      <c r="F54" s="5">
        <v>345394</v>
      </c>
      <c r="K54" s="5">
        <f t="shared" si="10"/>
        <v>113980.02</v>
      </c>
      <c r="L54" s="5">
        <f t="shared" si="10"/>
        <v>0</v>
      </c>
      <c r="M54" s="5">
        <f t="shared" si="10"/>
        <v>0</v>
      </c>
      <c r="N54" s="5">
        <f t="shared" si="10"/>
        <v>113980.02</v>
      </c>
      <c r="O54" s="5">
        <f t="shared" si="10"/>
        <v>0</v>
      </c>
      <c r="P54" s="5">
        <f t="shared" si="10"/>
        <v>0</v>
      </c>
      <c r="Q54" s="5">
        <f t="shared" si="10"/>
        <v>117433.96</v>
      </c>
      <c r="R54" s="5">
        <f t="shared" si="10"/>
        <v>0</v>
      </c>
      <c r="S54" s="5">
        <f t="shared" si="10"/>
        <v>0</v>
      </c>
      <c r="T54" s="5">
        <f t="shared" si="10"/>
        <v>0</v>
      </c>
      <c r="U54" s="5">
        <f t="shared" si="10"/>
        <v>0</v>
      </c>
      <c r="V54" s="5">
        <f t="shared" si="10"/>
        <v>0</v>
      </c>
      <c r="W54" s="5">
        <f t="shared" si="8"/>
        <v>345394</v>
      </c>
      <c r="Y54" s="5">
        <f t="shared" si="9"/>
        <v>345394</v>
      </c>
    </row>
    <row r="55" spans="2:25" x14ac:dyDescent="0.2">
      <c r="B55" s="5" t="s">
        <v>164</v>
      </c>
      <c r="C55" s="5" t="s">
        <v>70</v>
      </c>
      <c r="F55" s="5">
        <v>959360</v>
      </c>
      <c r="K55" s="5">
        <f t="shared" si="10"/>
        <v>316588.79999999999</v>
      </c>
      <c r="L55" s="5">
        <f t="shared" si="10"/>
        <v>0</v>
      </c>
      <c r="M55" s="5">
        <f t="shared" si="10"/>
        <v>0</v>
      </c>
      <c r="N55" s="5">
        <f t="shared" si="10"/>
        <v>316588.79999999999</v>
      </c>
      <c r="O55" s="5">
        <f t="shared" si="10"/>
        <v>0</v>
      </c>
      <c r="P55" s="5">
        <f t="shared" si="10"/>
        <v>0</v>
      </c>
      <c r="Q55" s="5">
        <f t="shared" si="10"/>
        <v>326182.40000000002</v>
      </c>
      <c r="R55" s="5">
        <f t="shared" si="10"/>
        <v>0</v>
      </c>
      <c r="S55" s="5">
        <f t="shared" si="10"/>
        <v>0</v>
      </c>
      <c r="T55" s="5">
        <f t="shared" si="10"/>
        <v>0</v>
      </c>
      <c r="U55" s="5">
        <f t="shared" si="10"/>
        <v>0</v>
      </c>
      <c r="V55" s="5">
        <f t="shared" si="10"/>
        <v>0</v>
      </c>
      <c r="W55" s="5">
        <f t="shared" si="8"/>
        <v>959360</v>
      </c>
      <c r="Y55" s="5">
        <f t="shared" si="9"/>
        <v>959360</v>
      </c>
    </row>
    <row r="56" spans="2:25" x14ac:dyDescent="0.2">
      <c r="B56" s="5" t="s">
        <v>164</v>
      </c>
      <c r="C56" s="5" t="s">
        <v>71</v>
      </c>
      <c r="F56" s="5">
        <v>120667</v>
      </c>
      <c r="K56" s="5">
        <f t="shared" si="10"/>
        <v>39820.11</v>
      </c>
      <c r="L56" s="5">
        <f t="shared" si="10"/>
        <v>0</v>
      </c>
      <c r="M56" s="5">
        <f t="shared" si="10"/>
        <v>0</v>
      </c>
      <c r="N56" s="5">
        <f t="shared" si="10"/>
        <v>39820.11</v>
      </c>
      <c r="O56" s="5">
        <f t="shared" si="10"/>
        <v>0</v>
      </c>
      <c r="P56" s="5">
        <f t="shared" si="10"/>
        <v>0</v>
      </c>
      <c r="Q56" s="5">
        <f t="shared" si="10"/>
        <v>41026.78</v>
      </c>
      <c r="R56" s="5">
        <f t="shared" si="10"/>
        <v>0</v>
      </c>
      <c r="S56" s="5">
        <f t="shared" si="10"/>
        <v>0</v>
      </c>
      <c r="T56" s="5">
        <f t="shared" si="10"/>
        <v>0</v>
      </c>
      <c r="U56" s="5">
        <f t="shared" si="10"/>
        <v>0</v>
      </c>
      <c r="V56" s="5">
        <f t="shared" si="10"/>
        <v>0</v>
      </c>
      <c r="W56" s="5">
        <f t="shared" si="8"/>
        <v>120667</v>
      </c>
      <c r="Y56" s="5">
        <f t="shared" si="9"/>
        <v>120667</v>
      </c>
    </row>
    <row r="57" spans="2:25" x14ac:dyDescent="0.2">
      <c r="B57" s="5" t="s">
        <v>164</v>
      </c>
      <c r="C57" s="5" t="s">
        <v>146</v>
      </c>
      <c r="F57" s="5">
        <v>332148</v>
      </c>
      <c r="K57" s="5">
        <f t="shared" si="10"/>
        <v>109608.84</v>
      </c>
      <c r="L57" s="5">
        <f t="shared" si="10"/>
        <v>0</v>
      </c>
      <c r="M57" s="5">
        <f t="shared" si="10"/>
        <v>0</v>
      </c>
      <c r="N57" s="5">
        <f t="shared" si="10"/>
        <v>109608.84</v>
      </c>
      <c r="O57" s="5">
        <f t="shared" si="10"/>
        <v>0</v>
      </c>
      <c r="P57" s="5">
        <f t="shared" si="10"/>
        <v>0</v>
      </c>
      <c r="Q57" s="5">
        <f t="shared" si="10"/>
        <v>112930.32</v>
      </c>
      <c r="R57" s="5">
        <f t="shared" si="10"/>
        <v>0</v>
      </c>
      <c r="S57" s="5">
        <f t="shared" si="10"/>
        <v>0</v>
      </c>
      <c r="T57" s="5">
        <f t="shared" si="10"/>
        <v>0</v>
      </c>
      <c r="U57" s="5">
        <f t="shared" si="10"/>
        <v>0</v>
      </c>
      <c r="V57" s="5">
        <f t="shared" si="10"/>
        <v>0</v>
      </c>
      <c r="W57" s="5">
        <f t="shared" si="8"/>
        <v>332148</v>
      </c>
      <c r="Y57" s="5">
        <f t="shared" si="9"/>
        <v>332148</v>
      </c>
    </row>
    <row r="58" spans="2:25" x14ac:dyDescent="0.2">
      <c r="B58" s="5" t="s">
        <v>164</v>
      </c>
      <c r="C58" s="5" t="s">
        <v>72</v>
      </c>
      <c r="F58" s="5">
        <v>863424</v>
      </c>
      <c r="K58" s="5">
        <f t="shared" si="10"/>
        <v>284929.91999999998</v>
      </c>
      <c r="L58" s="5">
        <f t="shared" si="10"/>
        <v>0</v>
      </c>
      <c r="M58" s="5">
        <f t="shared" si="10"/>
        <v>0</v>
      </c>
      <c r="N58" s="5">
        <f t="shared" si="10"/>
        <v>284929.91999999998</v>
      </c>
      <c r="O58" s="5">
        <f t="shared" si="10"/>
        <v>0</v>
      </c>
      <c r="P58" s="5">
        <f t="shared" si="10"/>
        <v>0</v>
      </c>
      <c r="Q58" s="5">
        <f t="shared" si="10"/>
        <v>293564.15999999997</v>
      </c>
      <c r="R58" s="5">
        <f t="shared" si="10"/>
        <v>0</v>
      </c>
      <c r="S58" s="5">
        <f t="shared" si="10"/>
        <v>0</v>
      </c>
      <c r="T58" s="5">
        <f t="shared" si="10"/>
        <v>0</v>
      </c>
      <c r="U58" s="5">
        <f t="shared" si="10"/>
        <v>0</v>
      </c>
      <c r="V58" s="5">
        <f t="shared" si="10"/>
        <v>0</v>
      </c>
      <c r="W58" s="5">
        <f t="shared" si="8"/>
        <v>863424</v>
      </c>
      <c r="Y58" s="5">
        <f t="shared" si="9"/>
        <v>863424</v>
      </c>
    </row>
    <row r="59" spans="2:25" x14ac:dyDescent="0.2">
      <c r="B59" s="5" t="s">
        <v>164</v>
      </c>
      <c r="C59" s="5" t="s">
        <v>73</v>
      </c>
      <c r="F59" s="5">
        <v>959360</v>
      </c>
      <c r="K59" s="5">
        <f t="shared" si="10"/>
        <v>316588.79999999999</v>
      </c>
      <c r="L59" s="5">
        <f t="shared" si="10"/>
        <v>0</v>
      </c>
      <c r="M59" s="5">
        <f t="shared" si="10"/>
        <v>0</v>
      </c>
      <c r="N59" s="5">
        <f t="shared" si="10"/>
        <v>316588.79999999999</v>
      </c>
      <c r="O59" s="5">
        <f t="shared" si="10"/>
        <v>0</v>
      </c>
      <c r="P59" s="5">
        <f t="shared" si="10"/>
        <v>0</v>
      </c>
      <c r="Q59" s="5">
        <f t="shared" si="10"/>
        <v>326182.40000000002</v>
      </c>
      <c r="R59" s="5">
        <f t="shared" si="10"/>
        <v>0</v>
      </c>
      <c r="S59" s="5">
        <f t="shared" si="10"/>
        <v>0</v>
      </c>
      <c r="T59" s="5">
        <f t="shared" si="10"/>
        <v>0</v>
      </c>
      <c r="U59" s="5">
        <f t="shared" si="10"/>
        <v>0</v>
      </c>
      <c r="V59" s="5">
        <f t="shared" si="10"/>
        <v>0</v>
      </c>
      <c r="W59" s="5">
        <f t="shared" si="8"/>
        <v>959360</v>
      </c>
      <c r="Y59" s="5">
        <f t="shared" si="9"/>
        <v>959360</v>
      </c>
    </row>
    <row r="60" spans="2:25" x14ac:dyDescent="0.2">
      <c r="B60" s="5" t="s">
        <v>164</v>
      </c>
      <c r="C60" s="5" t="s">
        <v>74</v>
      </c>
      <c r="F60" s="5">
        <v>705913</v>
      </c>
      <c r="K60" s="5">
        <f t="shared" si="10"/>
        <v>232951.29</v>
      </c>
      <c r="L60" s="5">
        <f t="shared" si="10"/>
        <v>0</v>
      </c>
      <c r="M60" s="5">
        <f t="shared" si="10"/>
        <v>0</v>
      </c>
      <c r="N60" s="5">
        <f t="shared" si="10"/>
        <v>232951.29</v>
      </c>
      <c r="O60" s="5">
        <f t="shared" si="10"/>
        <v>0</v>
      </c>
      <c r="P60" s="5">
        <f t="shared" si="10"/>
        <v>0</v>
      </c>
      <c r="Q60" s="5">
        <f t="shared" si="10"/>
        <v>240010.42</v>
      </c>
      <c r="R60" s="5">
        <f t="shared" si="10"/>
        <v>0</v>
      </c>
      <c r="S60" s="5">
        <f t="shared" si="10"/>
        <v>0</v>
      </c>
      <c r="T60" s="5">
        <f t="shared" si="10"/>
        <v>0</v>
      </c>
      <c r="U60" s="5">
        <f t="shared" si="10"/>
        <v>0</v>
      </c>
      <c r="V60" s="5">
        <f t="shared" si="10"/>
        <v>0</v>
      </c>
      <c r="W60" s="5">
        <f t="shared" si="8"/>
        <v>705913</v>
      </c>
      <c r="Y60" s="5">
        <f t="shared" si="9"/>
        <v>705913</v>
      </c>
    </row>
    <row r="61" spans="2:25" x14ac:dyDescent="0.2">
      <c r="B61" s="5" t="s">
        <v>164</v>
      </c>
      <c r="C61" s="5" t="s">
        <v>76</v>
      </c>
      <c r="F61" s="5">
        <v>959360</v>
      </c>
      <c r="K61" s="5">
        <f t="shared" si="10"/>
        <v>316588.79999999999</v>
      </c>
      <c r="L61" s="5">
        <f t="shared" si="10"/>
        <v>0</v>
      </c>
      <c r="M61" s="5">
        <f t="shared" si="10"/>
        <v>0</v>
      </c>
      <c r="N61" s="5">
        <f t="shared" si="10"/>
        <v>316588.79999999999</v>
      </c>
      <c r="O61" s="5">
        <f t="shared" si="10"/>
        <v>0</v>
      </c>
      <c r="P61" s="5">
        <f t="shared" si="10"/>
        <v>0</v>
      </c>
      <c r="Q61" s="5">
        <f t="shared" si="10"/>
        <v>326182.40000000002</v>
      </c>
      <c r="R61" s="5">
        <f t="shared" si="10"/>
        <v>0</v>
      </c>
      <c r="S61" s="5">
        <f t="shared" si="10"/>
        <v>0</v>
      </c>
      <c r="T61" s="5">
        <f t="shared" si="10"/>
        <v>0</v>
      </c>
      <c r="U61" s="5">
        <f t="shared" si="10"/>
        <v>0</v>
      </c>
      <c r="V61" s="5">
        <f t="shared" si="10"/>
        <v>0</v>
      </c>
      <c r="W61" s="5">
        <f t="shared" si="8"/>
        <v>959360</v>
      </c>
      <c r="Y61" s="5">
        <f t="shared" si="9"/>
        <v>959360</v>
      </c>
    </row>
    <row r="62" spans="2:25" x14ac:dyDescent="0.2">
      <c r="B62" s="5" t="s">
        <v>164</v>
      </c>
      <c r="C62" s="5" t="s">
        <v>77</v>
      </c>
      <c r="F62" s="5">
        <v>299171</v>
      </c>
      <c r="K62" s="5">
        <f t="shared" si="10"/>
        <v>98726.43</v>
      </c>
      <c r="L62" s="5">
        <f t="shared" si="10"/>
        <v>0</v>
      </c>
      <c r="M62" s="5">
        <f t="shared" si="10"/>
        <v>0</v>
      </c>
      <c r="N62" s="5">
        <f t="shared" si="10"/>
        <v>98726.43</v>
      </c>
      <c r="O62" s="5">
        <f t="shared" si="10"/>
        <v>0</v>
      </c>
      <c r="P62" s="5">
        <f t="shared" si="10"/>
        <v>0</v>
      </c>
      <c r="Q62" s="5">
        <f t="shared" si="10"/>
        <v>101718.14</v>
      </c>
      <c r="R62" s="5">
        <f t="shared" si="10"/>
        <v>0</v>
      </c>
      <c r="S62" s="5">
        <f t="shared" si="10"/>
        <v>0</v>
      </c>
      <c r="T62" s="5">
        <f t="shared" si="10"/>
        <v>0</v>
      </c>
      <c r="U62" s="5">
        <f t="shared" si="10"/>
        <v>0</v>
      </c>
      <c r="V62" s="5">
        <f t="shared" si="10"/>
        <v>0</v>
      </c>
      <c r="W62" s="5">
        <f t="shared" si="8"/>
        <v>299171</v>
      </c>
      <c r="Y62" s="5">
        <f t="shared" si="9"/>
        <v>299171</v>
      </c>
    </row>
    <row r="63" spans="2:25" x14ac:dyDescent="0.2">
      <c r="B63" s="5" t="s">
        <v>164</v>
      </c>
      <c r="C63" s="5" t="s">
        <v>78</v>
      </c>
      <c r="F63" s="5">
        <v>959360</v>
      </c>
      <c r="K63" s="5">
        <f t="shared" si="10"/>
        <v>316588.79999999999</v>
      </c>
      <c r="L63" s="5">
        <f t="shared" si="10"/>
        <v>0</v>
      </c>
      <c r="M63" s="5">
        <f t="shared" si="10"/>
        <v>0</v>
      </c>
      <c r="N63" s="5">
        <f t="shared" si="10"/>
        <v>316588.79999999999</v>
      </c>
      <c r="O63" s="5">
        <f t="shared" si="10"/>
        <v>0</v>
      </c>
      <c r="P63" s="5">
        <f t="shared" si="10"/>
        <v>0</v>
      </c>
      <c r="Q63" s="5">
        <f t="shared" si="10"/>
        <v>326182.40000000002</v>
      </c>
      <c r="R63" s="5">
        <f t="shared" si="10"/>
        <v>0</v>
      </c>
      <c r="S63" s="5">
        <f t="shared" si="10"/>
        <v>0</v>
      </c>
      <c r="T63" s="5">
        <f t="shared" si="10"/>
        <v>0</v>
      </c>
      <c r="U63" s="5">
        <f t="shared" si="10"/>
        <v>0</v>
      </c>
      <c r="V63" s="5">
        <f t="shared" si="10"/>
        <v>0</v>
      </c>
      <c r="W63" s="5">
        <f t="shared" si="8"/>
        <v>959360</v>
      </c>
      <c r="Y63" s="5">
        <f t="shared" si="9"/>
        <v>959360</v>
      </c>
    </row>
    <row r="64" spans="2:25" x14ac:dyDescent="0.2">
      <c r="B64" s="5" t="s">
        <v>164</v>
      </c>
      <c r="C64" s="5" t="s">
        <v>79</v>
      </c>
      <c r="F64" s="5">
        <v>99419</v>
      </c>
      <c r="K64" s="5">
        <f t="shared" si="10"/>
        <v>32808.269999999997</v>
      </c>
      <c r="L64" s="5">
        <f t="shared" si="10"/>
        <v>0</v>
      </c>
      <c r="M64" s="5">
        <f t="shared" si="10"/>
        <v>0</v>
      </c>
      <c r="N64" s="5">
        <f t="shared" si="10"/>
        <v>32808.269999999997</v>
      </c>
      <c r="O64" s="5">
        <f t="shared" si="10"/>
        <v>0</v>
      </c>
      <c r="P64" s="5">
        <f t="shared" si="10"/>
        <v>0</v>
      </c>
      <c r="Q64" s="5">
        <f t="shared" si="10"/>
        <v>33802.46</v>
      </c>
      <c r="R64" s="5">
        <f t="shared" si="10"/>
        <v>0</v>
      </c>
      <c r="S64" s="5">
        <f t="shared" si="10"/>
        <v>0</v>
      </c>
      <c r="T64" s="5">
        <f t="shared" si="10"/>
        <v>0</v>
      </c>
      <c r="U64" s="5">
        <f t="shared" si="10"/>
        <v>0</v>
      </c>
      <c r="V64" s="5">
        <f t="shared" si="10"/>
        <v>0</v>
      </c>
      <c r="W64" s="5">
        <f t="shared" si="8"/>
        <v>99419</v>
      </c>
      <c r="Y64" s="5">
        <f t="shared" si="9"/>
        <v>99419</v>
      </c>
    </row>
    <row r="65" spans="2:25" x14ac:dyDescent="0.2">
      <c r="B65" s="5" t="s">
        <v>164</v>
      </c>
      <c r="C65" s="5" t="s">
        <v>80</v>
      </c>
      <c r="F65" s="5">
        <v>311327</v>
      </c>
      <c r="K65" s="5">
        <f t="shared" si="10"/>
        <v>102737.91</v>
      </c>
      <c r="L65" s="5">
        <f t="shared" si="10"/>
        <v>0</v>
      </c>
      <c r="M65" s="5">
        <f t="shared" si="10"/>
        <v>0</v>
      </c>
      <c r="N65" s="5">
        <f t="shared" si="10"/>
        <v>102737.91</v>
      </c>
      <c r="O65" s="5">
        <f t="shared" si="10"/>
        <v>0</v>
      </c>
      <c r="P65" s="5">
        <f t="shared" si="10"/>
        <v>0</v>
      </c>
      <c r="Q65" s="5">
        <f t="shared" si="10"/>
        <v>105851.18</v>
      </c>
      <c r="R65" s="5">
        <f t="shared" si="10"/>
        <v>0</v>
      </c>
      <c r="S65" s="5">
        <f t="shared" si="10"/>
        <v>0</v>
      </c>
      <c r="T65" s="5">
        <f t="shared" si="10"/>
        <v>0</v>
      </c>
      <c r="U65" s="5">
        <f t="shared" si="10"/>
        <v>0</v>
      </c>
      <c r="V65" s="5">
        <f t="shared" si="10"/>
        <v>0</v>
      </c>
      <c r="W65" s="5">
        <f t="shared" si="8"/>
        <v>311327</v>
      </c>
      <c r="Y65" s="5">
        <f t="shared" si="9"/>
        <v>311327</v>
      </c>
    </row>
    <row r="66" spans="2:25" x14ac:dyDescent="0.2">
      <c r="B66" s="5" t="s">
        <v>164</v>
      </c>
      <c r="C66" s="5" t="s">
        <v>81</v>
      </c>
      <c r="F66" s="5">
        <v>772248</v>
      </c>
      <c r="K66" s="5">
        <f t="shared" si="10"/>
        <v>254841.84</v>
      </c>
      <c r="L66" s="5">
        <f t="shared" si="10"/>
        <v>0</v>
      </c>
      <c r="M66" s="5">
        <f t="shared" si="10"/>
        <v>0</v>
      </c>
      <c r="N66" s="5">
        <f t="shared" ref="L66:V89" si="11">ROUND($F66*N$8,2)</f>
        <v>254841.84</v>
      </c>
      <c r="O66" s="5">
        <f t="shared" si="11"/>
        <v>0</v>
      </c>
      <c r="P66" s="5">
        <f t="shared" si="11"/>
        <v>0</v>
      </c>
      <c r="Q66" s="5">
        <f t="shared" si="11"/>
        <v>262564.32</v>
      </c>
      <c r="R66" s="5">
        <f t="shared" si="11"/>
        <v>0</v>
      </c>
      <c r="S66" s="5">
        <f t="shared" si="11"/>
        <v>0</v>
      </c>
      <c r="T66" s="5">
        <f t="shared" si="11"/>
        <v>0</v>
      </c>
      <c r="U66" s="5">
        <f t="shared" si="11"/>
        <v>0</v>
      </c>
      <c r="V66" s="5">
        <f t="shared" si="11"/>
        <v>0</v>
      </c>
      <c r="W66" s="5">
        <f t="shared" si="8"/>
        <v>772248</v>
      </c>
      <c r="Y66" s="5">
        <f t="shared" si="9"/>
        <v>772248</v>
      </c>
    </row>
    <row r="67" spans="2:25" x14ac:dyDescent="0.2">
      <c r="B67" s="5" t="s">
        <v>164</v>
      </c>
      <c r="C67" s="5" t="s">
        <v>82</v>
      </c>
      <c r="F67" s="5">
        <v>959360</v>
      </c>
      <c r="K67" s="5">
        <f t="shared" ref="K67:K119" si="12">ROUND($F67*K$8,2)</f>
        <v>316588.79999999999</v>
      </c>
      <c r="L67" s="5">
        <f t="shared" si="11"/>
        <v>0</v>
      </c>
      <c r="M67" s="5">
        <f t="shared" si="11"/>
        <v>0</v>
      </c>
      <c r="N67" s="5">
        <f t="shared" si="11"/>
        <v>316588.79999999999</v>
      </c>
      <c r="O67" s="5">
        <f t="shared" si="11"/>
        <v>0</v>
      </c>
      <c r="P67" s="5">
        <f t="shared" si="11"/>
        <v>0</v>
      </c>
      <c r="Q67" s="5">
        <f t="shared" si="11"/>
        <v>326182.40000000002</v>
      </c>
      <c r="R67" s="5">
        <f t="shared" si="11"/>
        <v>0</v>
      </c>
      <c r="S67" s="5">
        <f t="shared" si="11"/>
        <v>0</v>
      </c>
      <c r="T67" s="5">
        <f t="shared" si="11"/>
        <v>0</v>
      </c>
      <c r="U67" s="5">
        <f t="shared" si="11"/>
        <v>0</v>
      </c>
      <c r="V67" s="5">
        <f t="shared" si="11"/>
        <v>0</v>
      </c>
      <c r="W67" s="5">
        <f t="shared" si="8"/>
        <v>959360</v>
      </c>
      <c r="Y67" s="5">
        <f t="shared" si="9"/>
        <v>959360</v>
      </c>
    </row>
    <row r="68" spans="2:25" x14ac:dyDescent="0.2">
      <c r="B68" s="5" t="s">
        <v>164</v>
      </c>
      <c r="C68" s="5" t="s">
        <v>84</v>
      </c>
      <c r="F68" s="5">
        <v>959360</v>
      </c>
      <c r="K68" s="5">
        <f t="shared" si="12"/>
        <v>316588.79999999999</v>
      </c>
      <c r="L68" s="5">
        <f t="shared" si="11"/>
        <v>0</v>
      </c>
      <c r="M68" s="5">
        <f t="shared" si="11"/>
        <v>0</v>
      </c>
      <c r="N68" s="5">
        <f t="shared" si="11"/>
        <v>316588.79999999999</v>
      </c>
      <c r="O68" s="5">
        <f t="shared" si="11"/>
        <v>0</v>
      </c>
      <c r="P68" s="5">
        <f t="shared" si="11"/>
        <v>0</v>
      </c>
      <c r="Q68" s="5">
        <f t="shared" si="11"/>
        <v>326182.40000000002</v>
      </c>
      <c r="R68" s="5">
        <f t="shared" si="11"/>
        <v>0</v>
      </c>
      <c r="S68" s="5">
        <f t="shared" si="11"/>
        <v>0</v>
      </c>
      <c r="T68" s="5">
        <f t="shared" si="11"/>
        <v>0</v>
      </c>
      <c r="U68" s="5">
        <f t="shared" si="11"/>
        <v>0</v>
      </c>
      <c r="V68" s="5">
        <f t="shared" si="11"/>
        <v>0</v>
      </c>
      <c r="W68" s="5">
        <f t="shared" si="8"/>
        <v>959360</v>
      </c>
      <c r="Y68" s="5">
        <f t="shared" si="9"/>
        <v>959360</v>
      </c>
    </row>
    <row r="69" spans="2:25" x14ac:dyDescent="0.2">
      <c r="B69" s="5" t="s">
        <v>164</v>
      </c>
      <c r="C69" s="5" t="s">
        <v>85</v>
      </c>
      <c r="F69" s="5">
        <v>205894</v>
      </c>
      <c r="K69" s="5">
        <f t="shared" si="12"/>
        <v>67945.02</v>
      </c>
      <c r="L69" s="5">
        <f t="shared" si="11"/>
        <v>0</v>
      </c>
      <c r="M69" s="5">
        <f t="shared" si="11"/>
        <v>0</v>
      </c>
      <c r="N69" s="5">
        <f t="shared" si="11"/>
        <v>67945.02</v>
      </c>
      <c r="O69" s="5">
        <f t="shared" si="11"/>
        <v>0</v>
      </c>
      <c r="P69" s="5">
        <f t="shared" si="11"/>
        <v>0</v>
      </c>
      <c r="Q69" s="5">
        <f t="shared" si="11"/>
        <v>70003.960000000006</v>
      </c>
      <c r="R69" s="5">
        <f t="shared" si="11"/>
        <v>0</v>
      </c>
      <c r="S69" s="5">
        <f t="shared" si="11"/>
        <v>0</v>
      </c>
      <c r="T69" s="5">
        <f t="shared" si="11"/>
        <v>0</v>
      </c>
      <c r="U69" s="5">
        <f t="shared" si="11"/>
        <v>0</v>
      </c>
      <c r="V69" s="5">
        <f t="shared" si="11"/>
        <v>0</v>
      </c>
      <c r="W69" s="5">
        <f t="shared" si="8"/>
        <v>205894</v>
      </c>
      <c r="Y69" s="5">
        <f t="shared" si="9"/>
        <v>205894</v>
      </c>
    </row>
    <row r="70" spans="2:25" x14ac:dyDescent="0.2">
      <c r="B70" s="5" t="s">
        <v>164</v>
      </c>
      <c r="C70" s="5" t="s">
        <v>86</v>
      </c>
      <c r="F70" s="5">
        <v>959360</v>
      </c>
      <c r="K70" s="5">
        <f t="shared" si="12"/>
        <v>316588.79999999999</v>
      </c>
      <c r="L70" s="5">
        <f t="shared" si="11"/>
        <v>0</v>
      </c>
      <c r="M70" s="5">
        <f t="shared" si="11"/>
        <v>0</v>
      </c>
      <c r="N70" s="5">
        <f t="shared" si="11"/>
        <v>316588.79999999999</v>
      </c>
      <c r="O70" s="5">
        <f t="shared" si="11"/>
        <v>0</v>
      </c>
      <c r="P70" s="5">
        <f t="shared" si="11"/>
        <v>0</v>
      </c>
      <c r="Q70" s="5">
        <f t="shared" si="11"/>
        <v>326182.40000000002</v>
      </c>
      <c r="R70" s="5">
        <f t="shared" si="11"/>
        <v>0</v>
      </c>
      <c r="S70" s="5">
        <f t="shared" si="11"/>
        <v>0</v>
      </c>
      <c r="T70" s="5">
        <f t="shared" si="11"/>
        <v>0</v>
      </c>
      <c r="U70" s="5">
        <f t="shared" si="11"/>
        <v>0</v>
      </c>
      <c r="V70" s="5">
        <f t="shared" si="11"/>
        <v>0</v>
      </c>
      <c r="W70" s="5">
        <f t="shared" si="8"/>
        <v>959360</v>
      </c>
      <c r="Y70" s="5">
        <f t="shared" si="9"/>
        <v>959360</v>
      </c>
    </row>
    <row r="71" spans="2:25" x14ac:dyDescent="0.2">
      <c r="B71" s="5" t="s">
        <v>164</v>
      </c>
      <c r="C71" s="5" t="s">
        <v>87</v>
      </c>
      <c r="F71" s="5">
        <v>398026</v>
      </c>
      <c r="K71" s="5">
        <f t="shared" si="12"/>
        <v>131348.57999999999</v>
      </c>
      <c r="L71" s="5">
        <f t="shared" si="11"/>
        <v>0</v>
      </c>
      <c r="M71" s="5">
        <f t="shared" si="11"/>
        <v>0</v>
      </c>
      <c r="N71" s="5">
        <f t="shared" si="11"/>
        <v>131348.57999999999</v>
      </c>
      <c r="O71" s="5">
        <f t="shared" si="11"/>
        <v>0</v>
      </c>
      <c r="P71" s="5">
        <f t="shared" si="11"/>
        <v>0</v>
      </c>
      <c r="Q71" s="5">
        <f t="shared" si="11"/>
        <v>135328.84</v>
      </c>
      <c r="R71" s="5">
        <f t="shared" si="11"/>
        <v>0</v>
      </c>
      <c r="S71" s="5">
        <f t="shared" si="11"/>
        <v>0</v>
      </c>
      <c r="T71" s="5">
        <f t="shared" si="11"/>
        <v>0</v>
      </c>
      <c r="U71" s="5">
        <f t="shared" si="11"/>
        <v>0</v>
      </c>
      <c r="V71" s="5">
        <f t="shared" si="11"/>
        <v>0</v>
      </c>
      <c r="W71" s="5">
        <f t="shared" si="8"/>
        <v>398026</v>
      </c>
      <c r="Y71" s="5">
        <f t="shared" si="9"/>
        <v>398026</v>
      </c>
    </row>
    <row r="72" spans="2:25" x14ac:dyDescent="0.2">
      <c r="B72" s="5" t="s">
        <v>164</v>
      </c>
      <c r="C72" s="5" t="s">
        <v>88</v>
      </c>
      <c r="F72" s="5">
        <v>153630</v>
      </c>
      <c r="K72" s="5">
        <f t="shared" si="12"/>
        <v>50697.9</v>
      </c>
      <c r="L72" s="5">
        <f t="shared" si="11"/>
        <v>0</v>
      </c>
      <c r="M72" s="5">
        <f t="shared" si="11"/>
        <v>0</v>
      </c>
      <c r="N72" s="5">
        <f t="shared" si="11"/>
        <v>50697.9</v>
      </c>
      <c r="O72" s="5">
        <f t="shared" si="11"/>
        <v>0</v>
      </c>
      <c r="P72" s="5">
        <f t="shared" si="11"/>
        <v>0</v>
      </c>
      <c r="Q72" s="5">
        <f t="shared" si="11"/>
        <v>52234.2</v>
      </c>
      <c r="R72" s="5">
        <f t="shared" si="11"/>
        <v>0</v>
      </c>
      <c r="S72" s="5">
        <f t="shared" si="11"/>
        <v>0</v>
      </c>
      <c r="T72" s="5">
        <f t="shared" si="11"/>
        <v>0</v>
      </c>
      <c r="U72" s="5">
        <f t="shared" si="11"/>
        <v>0</v>
      </c>
      <c r="V72" s="5">
        <f t="shared" si="11"/>
        <v>0</v>
      </c>
      <c r="W72" s="5">
        <f t="shared" si="8"/>
        <v>153630</v>
      </c>
      <c r="Y72" s="5">
        <f t="shared" si="9"/>
        <v>153630</v>
      </c>
    </row>
    <row r="73" spans="2:25" x14ac:dyDescent="0.2">
      <c r="B73" s="5" t="s">
        <v>164</v>
      </c>
      <c r="C73" s="5" t="s">
        <v>89</v>
      </c>
      <c r="F73" s="5">
        <v>959360</v>
      </c>
      <c r="K73" s="5">
        <f t="shared" si="12"/>
        <v>316588.79999999999</v>
      </c>
      <c r="L73" s="5">
        <f t="shared" si="11"/>
        <v>0</v>
      </c>
      <c r="M73" s="5">
        <f t="shared" si="11"/>
        <v>0</v>
      </c>
      <c r="N73" s="5">
        <f t="shared" si="11"/>
        <v>316588.79999999999</v>
      </c>
      <c r="O73" s="5">
        <f t="shared" si="11"/>
        <v>0</v>
      </c>
      <c r="P73" s="5">
        <f t="shared" si="11"/>
        <v>0</v>
      </c>
      <c r="Q73" s="5">
        <f t="shared" si="11"/>
        <v>326182.40000000002</v>
      </c>
      <c r="R73" s="5">
        <f t="shared" si="11"/>
        <v>0</v>
      </c>
      <c r="S73" s="5">
        <f t="shared" si="11"/>
        <v>0</v>
      </c>
      <c r="T73" s="5">
        <f t="shared" si="11"/>
        <v>0</v>
      </c>
      <c r="U73" s="5">
        <f t="shared" si="11"/>
        <v>0</v>
      </c>
      <c r="V73" s="5">
        <f t="shared" si="11"/>
        <v>0</v>
      </c>
      <c r="W73" s="5">
        <f t="shared" si="8"/>
        <v>959360</v>
      </c>
      <c r="Y73" s="5">
        <f t="shared" si="9"/>
        <v>959360</v>
      </c>
    </row>
    <row r="74" spans="2:25" x14ac:dyDescent="0.2">
      <c r="B74" s="5" t="s">
        <v>164</v>
      </c>
      <c r="C74" s="5" t="s">
        <v>90</v>
      </c>
      <c r="F74" s="5">
        <v>959360</v>
      </c>
      <c r="K74" s="5">
        <f t="shared" si="12"/>
        <v>316588.79999999999</v>
      </c>
      <c r="L74" s="5">
        <f t="shared" si="11"/>
        <v>0</v>
      </c>
      <c r="M74" s="5">
        <f t="shared" si="11"/>
        <v>0</v>
      </c>
      <c r="N74" s="5">
        <f t="shared" si="11"/>
        <v>316588.79999999999</v>
      </c>
      <c r="O74" s="5">
        <f t="shared" si="11"/>
        <v>0</v>
      </c>
      <c r="P74" s="5">
        <f t="shared" si="11"/>
        <v>0</v>
      </c>
      <c r="Q74" s="5">
        <f t="shared" si="11"/>
        <v>326182.40000000002</v>
      </c>
      <c r="R74" s="5">
        <f t="shared" si="11"/>
        <v>0</v>
      </c>
      <c r="S74" s="5">
        <f t="shared" si="11"/>
        <v>0</v>
      </c>
      <c r="T74" s="5">
        <f t="shared" si="11"/>
        <v>0</v>
      </c>
      <c r="U74" s="5">
        <f t="shared" si="11"/>
        <v>0</v>
      </c>
      <c r="V74" s="5">
        <f t="shared" si="11"/>
        <v>0</v>
      </c>
      <c r="W74" s="5">
        <f t="shared" si="8"/>
        <v>959360</v>
      </c>
      <c r="Y74" s="5">
        <f t="shared" si="9"/>
        <v>959360</v>
      </c>
    </row>
    <row r="75" spans="2:25" x14ac:dyDescent="0.2">
      <c r="B75" s="5" t="s">
        <v>164</v>
      </c>
      <c r="C75" s="5" t="s">
        <v>91</v>
      </c>
      <c r="F75" s="5">
        <v>300535</v>
      </c>
      <c r="K75" s="5">
        <f t="shared" si="12"/>
        <v>99176.55</v>
      </c>
      <c r="L75" s="5">
        <f t="shared" si="11"/>
        <v>0</v>
      </c>
      <c r="M75" s="5">
        <f t="shared" si="11"/>
        <v>0</v>
      </c>
      <c r="N75" s="5">
        <f t="shared" si="11"/>
        <v>99176.55</v>
      </c>
      <c r="O75" s="5">
        <f t="shared" si="11"/>
        <v>0</v>
      </c>
      <c r="P75" s="5">
        <f t="shared" si="11"/>
        <v>0</v>
      </c>
      <c r="Q75" s="5">
        <f t="shared" si="11"/>
        <v>102181.9</v>
      </c>
      <c r="R75" s="5">
        <f t="shared" si="11"/>
        <v>0</v>
      </c>
      <c r="S75" s="5">
        <f t="shared" si="11"/>
        <v>0</v>
      </c>
      <c r="T75" s="5">
        <f t="shared" si="11"/>
        <v>0</v>
      </c>
      <c r="U75" s="5">
        <f t="shared" si="11"/>
        <v>0</v>
      </c>
      <c r="V75" s="5">
        <f t="shared" si="11"/>
        <v>0</v>
      </c>
      <c r="W75" s="5">
        <f t="shared" si="8"/>
        <v>300535</v>
      </c>
      <c r="Y75" s="5">
        <f t="shared" si="9"/>
        <v>300535</v>
      </c>
    </row>
    <row r="76" spans="2:25" x14ac:dyDescent="0.2">
      <c r="B76" s="5" t="s">
        <v>164</v>
      </c>
      <c r="C76" s="5" t="s">
        <v>92</v>
      </c>
      <c r="F76" s="5">
        <v>440562</v>
      </c>
      <c r="K76" s="5">
        <f t="shared" si="12"/>
        <v>145385.46</v>
      </c>
      <c r="L76" s="5">
        <f t="shared" si="11"/>
        <v>0</v>
      </c>
      <c r="M76" s="5">
        <f t="shared" si="11"/>
        <v>0</v>
      </c>
      <c r="N76" s="5">
        <f t="shared" si="11"/>
        <v>145385.46</v>
      </c>
      <c r="O76" s="5">
        <f t="shared" si="11"/>
        <v>0</v>
      </c>
      <c r="P76" s="5">
        <f t="shared" si="11"/>
        <v>0</v>
      </c>
      <c r="Q76" s="5">
        <f t="shared" si="11"/>
        <v>149791.07999999999</v>
      </c>
      <c r="R76" s="5">
        <f t="shared" si="11"/>
        <v>0</v>
      </c>
      <c r="S76" s="5">
        <f t="shared" si="11"/>
        <v>0</v>
      </c>
      <c r="T76" s="5">
        <f t="shared" si="11"/>
        <v>0</v>
      </c>
      <c r="U76" s="5">
        <f t="shared" si="11"/>
        <v>0</v>
      </c>
      <c r="V76" s="5">
        <f t="shared" si="11"/>
        <v>0</v>
      </c>
      <c r="W76" s="5">
        <f t="shared" si="8"/>
        <v>440562</v>
      </c>
      <c r="Y76" s="5">
        <f t="shared" si="9"/>
        <v>440562</v>
      </c>
    </row>
    <row r="77" spans="2:25" x14ac:dyDescent="0.2">
      <c r="B77" s="5" t="s">
        <v>164</v>
      </c>
      <c r="C77" s="5" t="s">
        <v>147</v>
      </c>
      <c r="F77" s="5">
        <v>75892</v>
      </c>
      <c r="K77" s="5">
        <f t="shared" si="12"/>
        <v>25044.36</v>
      </c>
      <c r="L77" s="5">
        <f t="shared" si="11"/>
        <v>0</v>
      </c>
      <c r="M77" s="5">
        <f t="shared" si="11"/>
        <v>0</v>
      </c>
      <c r="N77" s="5">
        <f t="shared" si="11"/>
        <v>25044.36</v>
      </c>
      <c r="O77" s="5">
        <f t="shared" si="11"/>
        <v>0</v>
      </c>
      <c r="P77" s="5">
        <f t="shared" si="11"/>
        <v>0</v>
      </c>
      <c r="Q77" s="5">
        <f t="shared" si="11"/>
        <v>25803.279999999999</v>
      </c>
      <c r="R77" s="5">
        <f t="shared" si="11"/>
        <v>0</v>
      </c>
      <c r="S77" s="5">
        <f t="shared" si="11"/>
        <v>0</v>
      </c>
      <c r="T77" s="5">
        <f t="shared" si="11"/>
        <v>0</v>
      </c>
      <c r="U77" s="5">
        <f t="shared" si="11"/>
        <v>0</v>
      </c>
      <c r="V77" s="5">
        <f t="shared" si="11"/>
        <v>0</v>
      </c>
      <c r="W77" s="5">
        <f t="shared" ref="W77:W119" si="13">SUM(K77:V77)</f>
        <v>75892</v>
      </c>
      <c r="Y77" s="5">
        <f t="shared" ref="Y77:Y119" si="14">SUM(G77:R77)</f>
        <v>75892</v>
      </c>
    </row>
    <row r="78" spans="2:25" x14ac:dyDescent="0.2">
      <c r="B78" s="5" t="s">
        <v>164</v>
      </c>
      <c r="C78" s="5" t="s">
        <v>93</v>
      </c>
      <c r="F78" s="5">
        <v>959360</v>
      </c>
      <c r="K78" s="5">
        <f t="shared" si="12"/>
        <v>316588.79999999999</v>
      </c>
      <c r="L78" s="5">
        <f t="shared" si="11"/>
        <v>0</v>
      </c>
      <c r="M78" s="5">
        <f t="shared" si="11"/>
        <v>0</v>
      </c>
      <c r="N78" s="5">
        <f t="shared" si="11"/>
        <v>316588.79999999999</v>
      </c>
      <c r="O78" s="5">
        <f t="shared" si="11"/>
        <v>0</v>
      </c>
      <c r="P78" s="5">
        <f t="shared" si="11"/>
        <v>0</v>
      </c>
      <c r="Q78" s="5">
        <f t="shared" si="11"/>
        <v>326182.40000000002</v>
      </c>
      <c r="R78" s="5">
        <f t="shared" si="11"/>
        <v>0</v>
      </c>
      <c r="S78" s="5">
        <f t="shared" si="11"/>
        <v>0</v>
      </c>
      <c r="T78" s="5">
        <f t="shared" si="11"/>
        <v>0</v>
      </c>
      <c r="U78" s="5">
        <f t="shared" si="11"/>
        <v>0</v>
      </c>
      <c r="V78" s="5">
        <f t="shared" si="11"/>
        <v>0</v>
      </c>
      <c r="W78" s="5">
        <f t="shared" si="13"/>
        <v>959360</v>
      </c>
      <c r="Y78" s="5">
        <f t="shared" si="14"/>
        <v>959360</v>
      </c>
    </row>
    <row r="79" spans="2:25" x14ac:dyDescent="0.2">
      <c r="B79" s="5" t="s">
        <v>164</v>
      </c>
      <c r="C79" s="5" t="s">
        <v>95</v>
      </c>
      <c r="F79" s="5">
        <v>167007</v>
      </c>
      <c r="K79" s="5">
        <f t="shared" si="12"/>
        <v>55112.31</v>
      </c>
      <c r="L79" s="5">
        <f t="shared" si="11"/>
        <v>0</v>
      </c>
      <c r="M79" s="5">
        <f t="shared" si="11"/>
        <v>0</v>
      </c>
      <c r="N79" s="5">
        <f t="shared" si="11"/>
        <v>55112.31</v>
      </c>
      <c r="O79" s="5">
        <f t="shared" si="11"/>
        <v>0</v>
      </c>
      <c r="P79" s="5">
        <f t="shared" si="11"/>
        <v>0</v>
      </c>
      <c r="Q79" s="5">
        <f t="shared" si="11"/>
        <v>56782.38</v>
      </c>
      <c r="R79" s="5">
        <f t="shared" si="11"/>
        <v>0</v>
      </c>
      <c r="S79" s="5">
        <f t="shared" si="11"/>
        <v>0</v>
      </c>
      <c r="T79" s="5">
        <f t="shared" si="11"/>
        <v>0</v>
      </c>
      <c r="U79" s="5">
        <f t="shared" si="11"/>
        <v>0</v>
      </c>
      <c r="V79" s="5">
        <f t="shared" si="11"/>
        <v>0</v>
      </c>
      <c r="W79" s="5">
        <f t="shared" si="13"/>
        <v>167007</v>
      </c>
      <c r="Y79" s="5">
        <f t="shared" si="14"/>
        <v>167007</v>
      </c>
    </row>
    <row r="80" spans="2:25" x14ac:dyDescent="0.2">
      <c r="B80" s="5" t="s">
        <v>164</v>
      </c>
      <c r="C80" s="5" t="s">
        <v>96</v>
      </c>
      <c r="F80" s="5">
        <v>155500</v>
      </c>
      <c r="K80" s="5">
        <f t="shared" si="12"/>
        <v>51315</v>
      </c>
      <c r="L80" s="5">
        <f t="shared" si="11"/>
        <v>0</v>
      </c>
      <c r="M80" s="5">
        <f t="shared" si="11"/>
        <v>0</v>
      </c>
      <c r="N80" s="5">
        <f t="shared" si="11"/>
        <v>51315</v>
      </c>
      <c r="O80" s="5">
        <f t="shared" si="11"/>
        <v>0</v>
      </c>
      <c r="P80" s="5">
        <f t="shared" si="11"/>
        <v>0</v>
      </c>
      <c r="Q80" s="5">
        <f t="shared" si="11"/>
        <v>52870</v>
      </c>
      <c r="R80" s="5">
        <f t="shared" si="11"/>
        <v>0</v>
      </c>
      <c r="S80" s="5">
        <f t="shared" si="11"/>
        <v>0</v>
      </c>
      <c r="T80" s="5">
        <f t="shared" si="11"/>
        <v>0</v>
      </c>
      <c r="U80" s="5">
        <f t="shared" si="11"/>
        <v>0</v>
      </c>
      <c r="V80" s="5">
        <f t="shared" si="11"/>
        <v>0</v>
      </c>
      <c r="W80" s="5">
        <f t="shared" si="13"/>
        <v>155500</v>
      </c>
      <c r="Y80" s="5">
        <f t="shared" si="14"/>
        <v>155500</v>
      </c>
    </row>
    <row r="81" spans="2:25" x14ac:dyDescent="0.2">
      <c r="B81" s="5" t="s">
        <v>164</v>
      </c>
      <c r="C81" s="5" t="s">
        <v>98</v>
      </c>
      <c r="F81" s="5">
        <v>448829</v>
      </c>
      <c r="K81" s="5">
        <f t="shared" si="12"/>
        <v>148113.57</v>
      </c>
      <c r="L81" s="5">
        <f t="shared" si="11"/>
        <v>0</v>
      </c>
      <c r="M81" s="5">
        <f t="shared" si="11"/>
        <v>0</v>
      </c>
      <c r="N81" s="5">
        <f t="shared" si="11"/>
        <v>148113.57</v>
      </c>
      <c r="O81" s="5">
        <f t="shared" si="11"/>
        <v>0</v>
      </c>
      <c r="P81" s="5">
        <f t="shared" si="11"/>
        <v>0</v>
      </c>
      <c r="Q81" s="5">
        <f t="shared" si="11"/>
        <v>152601.85999999999</v>
      </c>
      <c r="R81" s="5">
        <f t="shared" si="11"/>
        <v>0</v>
      </c>
      <c r="S81" s="5">
        <f t="shared" si="11"/>
        <v>0</v>
      </c>
      <c r="T81" s="5">
        <f t="shared" si="11"/>
        <v>0</v>
      </c>
      <c r="U81" s="5">
        <f t="shared" si="11"/>
        <v>0</v>
      </c>
      <c r="V81" s="5">
        <f t="shared" si="11"/>
        <v>0</v>
      </c>
      <c r="W81" s="5">
        <f t="shared" si="13"/>
        <v>448829</v>
      </c>
      <c r="Y81" s="5">
        <f t="shared" si="14"/>
        <v>448829</v>
      </c>
    </row>
    <row r="82" spans="2:25" x14ac:dyDescent="0.2">
      <c r="B82" s="5" t="s">
        <v>164</v>
      </c>
      <c r="C82" s="5" t="s">
        <v>99</v>
      </c>
      <c r="F82" s="5">
        <v>959360</v>
      </c>
      <c r="K82" s="5">
        <f t="shared" si="12"/>
        <v>316588.79999999999</v>
      </c>
      <c r="L82" s="5">
        <f t="shared" si="11"/>
        <v>0</v>
      </c>
      <c r="M82" s="5">
        <f t="shared" si="11"/>
        <v>0</v>
      </c>
      <c r="N82" s="5">
        <f t="shared" si="11"/>
        <v>316588.79999999999</v>
      </c>
      <c r="O82" s="5">
        <f t="shared" si="11"/>
        <v>0</v>
      </c>
      <c r="P82" s="5">
        <f t="shared" si="11"/>
        <v>0</v>
      </c>
      <c r="Q82" s="5">
        <f t="shared" si="11"/>
        <v>326182.40000000002</v>
      </c>
      <c r="R82" s="5">
        <f t="shared" si="11"/>
        <v>0</v>
      </c>
      <c r="S82" s="5">
        <f t="shared" si="11"/>
        <v>0</v>
      </c>
      <c r="T82" s="5">
        <f t="shared" si="11"/>
        <v>0</v>
      </c>
      <c r="U82" s="5">
        <f t="shared" si="11"/>
        <v>0</v>
      </c>
      <c r="V82" s="5">
        <f t="shared" si="11"/>
        <v>0</v>
      </c>
      <c r="W82" s="5">
        <f t="shared" si="13"/>
        <v>959360</v>
      </c>
      <c r="Y82" s="5">
        <f t="shared" si="14"/>
        <v>959360</v>
      </c>
    </row>
    <row r="83" spans="2:25" x14ac:dyDescent="0.2">
      <c r="B83" s="5" t="s">
        <v>164</v>
      </c>
      <c r="C83" s="5" t="s">
        <v>100</v>
      </c>
      <c r="F83" s="5">
        <v>269956</v>
      </c>
      <c r="K83" s="5">
        <f t="shared" si="12"/>
        <v>89085.48</v>
      </c>
      <c r="L83" s="5">
        <f t="shared" si="11"/>
        <v>0</v>
      </c>
      <c r="M83" s="5">
        <f t="shared" si="11"/>
        <v>0</v>
      </c>
      <c r="N83" s="5">
        <f t="shared" si="11"/>
        <v>89085.48</v>
      </c>
      <c r="O83" s="5">
        <f t="shared" si="11"/>
        <v>0</v>
      </c>
      <c r="P83" s="5">
        <f t="shared" si="11"/>
        <v>0</v>
      </c>
      <c r="Q83" s="5">
        <f t="shared" si="11"/>
        <v>91785.04</v>
      </c>
      <c r="R83" s="5">
        <f t="shared" si="11"/>
        <v>0</v>
      </c>
      <c r="S83" s="5">
        <f t="shared" si="11"/>
        <v>0</v>
      </c>
      <c r="T83" s="5">
        <f t="shared" si="11"/>
        <v>0</v>
      </c>
      <c r="U83" s="5">
        <f t="shared" si="11"/>
        <v>0</v>
      </c>
      <c r="V83" s="5">
        <f t="shared" si="11"/>
        <v>0</v>
      </c>
      <c r="W83" s="5">
        <f t="shared" si="13"/>
        <v>269956</v>
      </c>
      <c r="Y83" s="5">
        <f t="shared" si="14"/>
        <v>269956</v>
      </c>
    </row>
    <row r="84" spans="2:25" x14ac:dyDescent="0.2">
      <c r="B84" s="5" t="s">
        <v>164</v>
      </c>
      <c r="C84" s="5" t="s">
        <v>101</v>
      </c>
      <c r="F84" s="5">
        <v>128610</v>
      </c>
      <c r="K84" s="5">
        <f t="shared" si="12"/>
        <v>42441.3</v>
      </c>
      <c r="L84" s="5">
        <f t="shared" si="11"/>
        <v>0</v>
      </c>
      <c r="M84" s="5">
        <f t="shared" si="11"/>
        <v>0</v>
      </c>
      <c r="N84" s="5">
        <f t="shared" si="11"/>
        <v>42441.3</v>
      </c>
      <c r="O84" s="5">
        <f t="shared" si="11"/>
        <v>0</v>
      </c>
      <c r="P84" s="5">
        <f t="shared" si="11"/>
        <v>0</v>
      </c>
      <c r="Q84" s="5">
        <f t="shared" si="11"/>
        <v>43727.4</v>
      </c>
      <c r="R84" s="5">
        <f t="shared" si="11"/>
        <v>0</v>
      </c>
      <c r="S84" s="5">
        <f t="shared" si="11"/>
        <v>0</v>
      </c>
      <c r="T84" s="5">
        <f t="shared" si="11"/>
        <v>0</v>
      </c>
      <c r="U84" s="5">
        <f t="shared" si="11"/>
        <v>0</v>
      </c>
      <c r="V84" s="5">
        <f t="shared" si="11"/>
        <v>0</v>
      </c>
      <c r="W84" s="5">
        <f t="shared" si="13"/>
        <v>128610</v>
      </c>
      <c r="Y84" s="5">
        <f t="shared" si="14"/>
        <v>128610</v>
      </c>
    </row>
    <row r="85" spans="2:25" x14ac:dyDescent="0.2">
      <c r="B85" s="5" t="s">
        <v>164</v>
      </c>
      <c r="C85" s="5" t="s">
        <v>102</v>
      </c>
      <c r="F85" s="5">
        <v>959360</v>
      </c>
      <c r="K85" s="5">
        <f t="shared" si="12"/>
        <v>316588.79999999999</v>
      </c>
      <c r="L85" s="5">
        <f t="shared" si="11"/>
        <v>0</v>
      </c>
      <c r="M85" s="5">
        <f t="shared" si="11"/>
        <v>0</v>
      </c>
      <c r="N85" s="5">
        <f t="shared" si="11"/>
        <v>316588.79999999999</v>
      </c>
      <c r="O85" s="5">
        <f t="shared" si="11"/>
        <v>0</v>
      </c>
      <c r="P85" s="5">
        <f t="shared" si="11"/>
        <v>0</v>
      </c>
      <c r="Q85" s="5">
        <f t="shared" si="11"/>
        <v>326182.40000000002</v>
      </c>
      <c r="R85" s="5">
        <f t="shared" si="11"/>
        <v>0</v>
      </c>
      <c r="S85" s="5">
        <f t="shared" si="11"/>
        <v>0</v>
      </c>
      <c r="T85" s="5">
        <f t="shared" si="11"/>
        <v>0</v>
      </c>
      <c r="U85" s="5">
        <f t="shared" si="11"/>
        <v>0</v>
      </c>
      <c r="V85" s="5">
        <f t="shared" si="11"/>
        <v>0</v>
      </c>
      <c r="W85" s="5">
        <f t="shared" si="13"/>
        <v>959360</v>
      </c>
      <c r="Y85" s="5">
        <f t="shared" si="14"/>
        <v>959360</v>
      </c>
    </row>
    <row r="86" spans="2:25" x14ac:dyDescent="0.2">
      <c r="B86" s="5" t="s">
        <v>164</v>
      </c>
      <c r="C86" s="5" t="s">
        <v>103</v>
      </c>
      <c r="F86" s="5">
        <v>299001</v>
      </c>
      <c r="K86" s="5">
        <f t="shared" si="12"/>
        <v>98670.33</v>
      </c>
      <c r="L86" s="5">
        <f t="shared" si="11"/>
        <v>0</v>
      </c>
      <c r="M86" s="5">
        <f t="shared" si="11"/>
        <v>0</v>
      </c>
      <c r="N86" s="5">
        <f t="shared" si="11"/>
        <v>98670.33</v>
      </c>
      <c r="O86" s="5">
        <f t="shared" si="11"/>
        <v>0</v>
      </c>
      <c r="P86" s="5">
        <f t="shared" si="11"/>
        <v>0</v>
      </c>
      <c r="Q86" s="5">
        <f t="shared" si="11"/>
        <v>101660.34</v>
      </c>
      <c r="R86" s="5">
        <f t="shared" si="11"/>
        <v>0</v>
      </c>
      <c r="S86" s="5">
        <f t="shared" si="11"/>
        <v>0</v>
      </c>
      <c r="T86" s="5">
        <f t="shared" si="11"/>
        <v>0</v>
      </c>
      <c r="U86" s="5">
        <f t="shared" si="11"/>
        <v>0</v>
      </c>
      <c r="V86" s="5">
        <f t="shared" si="11"/>
        <v>0</v>
      </c>
      <c r="W86" s="5">
        <f t="shared" si="13"/>
        <v>299001</v>
      </c>
      <c r="Y86" s="5">
        <f t="shared" si="14"/>
        <v>299001</v>
      </c>
    </row>
    <row r="87" spans="2:25" x14ac:dyDescent="0.2">
      <c r="B87" s="5" t="s">
        <v>164</v>
      </c>
      <c r="C87" s="5" t="s">
        <v>104</v>
      </c>
      <c r="F87" s="5">
        <v>529859</v>
      </c>
      <c r="K87" s="5">
        <f t="shared" si="12"/>
        <v>174853.47</v>
      </c>
      <c r="L87" s="5">
        <f t="shared" si="11"/>
        <v>0</v>
      </c>
      <c r="M87" s="5">
        <f t="shared" si="11"/>
        <v>0</v>
      </c>
      <c r="N87" s="5">
        <f t="shared" si="11"/>
        <v>174853.47</v>
      </c>
      <c r="O87" s="5">
        <f t="shared" si="11"/>
        <v>0</v>
      </c>
      <c r="P87" s="5">
        <f t="shared" si="11"/>
        <v>0</v>
      </c>
      <c r="Q87" s="5">
        <f t="shared" si="11"/>
        <v>180152.06</v>
      </c>
      <c r="R87" s="5">
        <f t="shared" si="11"/>
        <v>0</v>
      </c>
      <c r="S87" s="5">
        <f t="shared" si="11"/>
        <v>0</v>
      </c>
      <c r="T87" s="5">
        <f t="shared" si="11"/>
        <v>0</v>
      </c>
      <c r="U87" s="5">
        <f t="shared" si="11"/>
        <v>0</v>
      </c>
      <c r="V87" s="5">
        <f t="shared" si="11"/>
        <v>0</v>
      </c>
      <c r="W87" s="5">
        <f t="shared" si="13"/>
        <v>529859</v>
      </c>
      <c r="Y87" s="5">
        <f t="shared" si="14"/>
        <v>529859</v>
      </c>
    </row>
    <row r="88" spans="2:25" x14ac:dyDescent="0.2">
      <c r="B88" s="5" t="s">
        <v>164</v>
      </c>
      <c r="C88" s="5" t="s">
        <v>105</v>
      </c>
      <c r="F88" s="5">
        <v>463649</v>
      </c>
      <c r="K88" s="5">
        <f t="shared" si="12"/>
        <v>153004.17000000001</v>
      </c>
      <c r="L88" s="5">
        <f t="shared" si="11"/>
        <v>0</v>
      </c>
      <c r="M88" s="5">
        <f t="shared" si="11"/>
        <v>0</v>
      </c>
      <c r="N88" s="5">
        <f t="shared" si="11"/>
        <v>153004.17000000001</v>
      </c>
      <c r="O88" s="5">
        <f t="shared" si="11"/>
        <v>0</v>
      </c>
      <c r="P88" s="5">
        <f t="shared" si="11"/>
        <v>0</v>
      </c>
      <c r="Q88" s="5">
        <f t="shared" si="11"/>
        <v>157640.66</v>
      </c>
      <c r="R88" s="5">
        <f t="shared" si="11"/>
        <v>0</v>
      </c>
      <c r="S88" s="5">
        <f t="shared" si="11"/>
        <v>0</v>
      </c>
      <c r="T88" s="5">
        <f t="shared" si="11"/>
        <v>0</v>
      </c>
      <c r="U88" s="5">
        <f t="shared" si="11"/>
        <v>0</v>
      </c>
      <c r="V88" s="5">
        <f t="shared" si="11"/>
        <v>0</v>
      </c>
      <c r="W88" s="5">
        <f t="shared" si="13"/>
        <v>463649</v>
      </c>
      <c r="Y88" s="5">
        <f t="shared" si="14"/>
        <v>463649</v>
      </c>
    </row>
    <row r="89" spans="2:25" x14ac:dyDescent="0.2">
      <c r="B89" s="5" t="s">
        <v>164</v>
      </c>
      <c r="C89" s="5" t="s">
        <v>106</v>
      </c>
      <c r="F89" s="5">
        <v>959360</v>
      </c>
      <c r="K89" s="5">
        <f t="shared" si="12"/>
        <v>316588.79999999999</v>
      </c>
      <c r="L89" s="5">
        <f t="shared" si="11"/>
        <v>0</v>
      </c>
      <c r="M89" s="5">
        <f t="shared" si="11"/>
        <v>0</v>
      </c>
      <c r="N89" s="5">
        <f t="shared" si="11"/>
        <v>316588.79999999999</v>
      </c>
      <c r="O89" s="5">
        <f t="shared" si="11"/>
        <v>0</v>
      </c>
      <c r="P89" s="5">
        <f t="shared" ref="L89:V112" si="15">ROUND($F89*P$8,2)</f>
        <v>0</v>
      </c>
      <c r="Q89" s="5">
        <f t="shared" si="15"/>
        <v>326182.40000000002</v>
      </c>
      <c r="R89" s="5">
        <f t="shared" si="15"/>
        <v>0</v>
      </c>
      <c r="S89" s="5">
        <f t="shared" si="15"/>
        <v>0</v>
      </c>
      <c r="T89" s="5">
        <f t="shared" si="15"/>
        <v>0</v>
      </c>
      <c r="U89" s="5">
        <f t="shared" si="15"/>
        <v>0</v>
      </c>
      <c r="V89" s="5">
        <f t="shared" si="15"/>
        <v>0</v>
      </c>
      <c r="W89" s="5">
        <f t="shared" si="13"/>
        <v>959360</v>
      </c>
      <c r="Y89" s="5">
        <f t="shared" si="14"/>
        <v>959360</v>
      </c>
    </row>
    <row r="90" spans="2:25" x14ac:dyDescent="0.2">
      <c r="B90" s="5" t="s">
        <v>164</v>
      </c>
      <c r="C90" s="5" t="s">
        <v>107</v>
      </c>
      <c r="F90" s="5">
        <v>670323</v>
      </c>
      <c r="K90" s="5">
        <f t="shared" si="12"/>
        <v>221206.59</v>
      </c>
      <c r="L90" s="5">
        <f t="shared" si="15"/>
        <v>0</v>
      </c>
      <c r="M90" s="5">
        <f t="shared" si="15"/>
        <v>0</v>
      </c>
      <c r="N90" s="5">
        <f t="shared" si="15"/>
        <v>221206.59</v>
      </c>
      <c r="O90" s="5">
        <f t="shared" si="15"/>
        <v>0</v>
      </c>
      <c r="P90" s="5">
        <f t="shared" si="15"/>
        <v>0</v>
      </c>
      <c r="Q90" s="5">
        <f t="shared" si="15"/>
        <v>227909.82</v>
      </c>
      <c r="R90" s="5">
        <f t="shared" si="15"/>
        <v>0</v>
      </c>
      <c r="S90" s="5">
        <f t="shared" si="15"/>
        <v>0</v>
      </c>
      <c r="T90" s="5">
        <f t="shared" si="15"/>
        <v>0</v>
      </c>
      <c r="U90" s="5">
        <f t="shared" si="15"/>
        <v>0</v>
      </c>
      <c r="V90" s="5">
        <f t="shared" si="15"/>
        <v>0</v>
      </c>
      <c r="W90" s="5">
        <f t="shared" si="13"/>
        <v>670323</v>
      </c>
      <c r="Y90" s="5">
        <f t="shared" si="14"/>
        <v>670323</v>
      </c>
    </row>
    <row r="91" spans="2:25" x14ac:dyDescent="0.2">
      <c r="B91" s="5" t="s">
        <v>164</v>
      </c>
      <c r="C91" s="5" t="s">
        <v>108</v>
      </c>
      <c r="F91" s="5">
        <v>127500</v>
      </c>
      <c r="K91" s="5">
        <f t="shared" si="12"/>
        <v>42075</v>
      </c>
      <c r="L91" s="5">
        <f t="shared" si="15"/>
        <v>0</v>
      </c>
      <c r="M91" s="5">
        <f t="shared" si="15"/>
        <v>0</v>
      </c>
      <c r="N91" s="5">
        <f t="shared" si="15"/>
        <v>42075</v>
      </c>
      <c r="O91" s="5">
        <f t="shared" si="15"/>
        <v>0</v>
      </c>
      <c r="P91" s="5">
        <f t="shared" si="15"/>
        <v>0</v>
      </c>
      <c r="Q91" s="5">
        <f t="shared" si="15"/>
        <v>43350</v>
      </c>
      <c r="R91" s="5">
        <f t="shared" si="15"/>
        <v>0</v>
      </c>
      <c r="S91" s="5">
        <f t="shared" si="15"/>
        <v>0</v>
      </c>
      <c r="T91" s="5">
        <f t="shared" si="15"/>
        <v>0</v>
      </c>
      <c r="U91" s="5">
        <f t="shared" si="15"/>
        <v>0</v>
      </c>
      <c r="V91" s="5">
        <f t="shared" si="15"/>
        <v>0</v>
      </c>
      <c r="W91" s="5">
        <f t="shared" si="13"/>
        <v>127500</v>
      </c>
      <c r="Y91" s="5">
        <f t="shared" si="14"/>
        <v>127500</v>
      </c>
    </row>
    <row r="92" spans="2:25" x14ac:dyDescent="0.2">
      <c r="B92" s="5" t="s">
        <v>164</v>
      </c>
      <c r="C92" s="5" t="s">
        <v>148</v>
      </c>
      <c r="F92" s="5">
        <v>185674</v>
      </c>
      <c r="K92" s="5">
        <f t="shared" si="12"/>
        <v>61272.42</v>
      </c>
      <c r="L92" s="5">
        <f t="shared" si="15"/>
        <v>0</v>
      </c>
      <c r="M92" s="5">
        <f t="shared" si="15"/>
        <v>0</v>
      </c>
      <c r="N92" s="5">
        <f t="shared" si="15"/>
        <v>61272.42</v>
      </c>
      <c r="O92" s="5">
        <f t="shared" si="15"/>
        <v>0</v>
      </c>
      <c r="P92" s="5">
        <f t="shared" si="15"/>
        <v>0</v>
      </c>
      <c r="Q92" s="5">
        <f t="shared" si="15"/>
        <v>63129.16</v>
      </c>
      <c r="R92" s="5">
        <f t="shared" si="15"/>
        <v>0</v>
      </c>
      <c r="S92" s="5">
        <f t="shared" si="15"/>
        <v>0</v>
      </c>
      <c r="T92" s="5">
        <f t="shared" si="15"/>
        <v>0</v>
      </c>
      <c r="U92" s="5">
        <f t="shared" si="15"/>
        <v>0</v>
      </c>
      <c r="V92" s="5">
        <f t="shared" si="15"/>
        <v>0</v>
      </c>
      <c r="W92" s="5">
        <f t="shared" si="13"/>
        <v>185674</v>
      </c>
      <c r="Y92" s="5">
        <f t="shared" si="14"/>
        <v>185674</v>
      </c>
    </row>
    <row r="93" spans="2:25" x14ac:dyDescent="0.2">
      <c r="B93" s="5" t="s">
        <v>164</v>
      </c>
      <c r="C93" s="5" t="s">
        <v>111</v>
      </c>
      <c r="F93" s="5">
        <v>65056</v>
      </c>
      <c r="K93" s="5">
        <f t="shared" si="12"/>
        <v>21468.48</v>
      </c>
      <c r="L93" s="5">
        <f t="shared" si="15"/>
        <v>0</v>
      </c>
      <c r="M93" s="5">
        <f t="shared" si="15"/>
        <v>0</v>
      </c>
      <c r="N93" s="5">
        <f t="shared" si="15"/>
        <v>21468.48</v>
      </c>
      <c r="O93" s="5">
        <f t="shared" si="15"/>
        <v>0</v>
      </c>
      <c r="P93" s="5">
        <f t="shared" si="15"/>
        <v>0</v>
      </c>
      <c r="Q93" s="5">
        <f t="shared" si="15"/>
        <v>22119.040000000001</v>
      </c>
      <c r="R93" s="5">
        <f t="shared" si="15"/>
        <v>0</v>
      </c>
      <c r="S93" s="5">
        <f t="shared" si="15"/>
        <v>0</v>
      </c>
      <c r="T93" s="5">
        <f t="shared" si="15"/>
        <v>0</v>
      </c>
      <c r="U93" s="5">
        <f t="shared" si="15"/>
        <v>0</v>
      </c>
      <c r="V93" s="5">
        <f t="shared" si="15"/>
        <v>0</v>
      </c>
      <c r="W93" s="5">
        <f t="shared" si="13"/>
        <v>65056</v>
      </c>
      <c r="Y93" s="5">
        <f t="shared" si="14"/>
        <v>65056</v>
      </c>
    </row>
    <row r="94" spans="2:25" x14ac:dyDescent="0.2">
      <c r="B94" s="5" t="s">
        <v>164</v>
      </c>
      <c r="C94" s="5" t="s">
        <v>113</v>
      </c>
      <c r="F94" s="5">
        <v>94251</v>
      </c>
      <c r="K94" s="5">
        <f t="shared" si="12"/>
        <v>31102.83</v>
      </c>
      <c r="L94" s="5">
        <f t="shared" si="15"/>
        <v>0</v>
      </c>
      <c r="M94" s="5">
        <f t="shared" si="15"/>
        <v>0</v>
      </c>
      <c r="N94" s="5">
        <f t="shared" si="15"/>
        <v>31102.83</v>
      </c>
      <c r="O94" s="5">
        <f t="shared" si="15"/>
        <v>0</v>
      </c>
      <c r="P94" s="5">
        <f t="shared" si="15"/>
        <v>0</v>
      </c>
      <c r="Q94" s="5">
        <f t="shared" si="15"/>
        <v>32045.34</v>
      </c>
      <c r="R94" s="5">
        <f t="shared" si="15"/>
        <v>0</v>
      </c>
      <c r="S94" s="5">
        <f t="shared" si="15"/>
        <v>0</v>
      </c>
      <c r="T94" s="5">
        <f t="shared" si="15"/>
        <v>0</v>
      </c>
      <c r="U94" s="5">
        <f t="shared" si="15"/>
        <v>0</v>
      </c>
      <c r="V94" s="5">
        <f t="shared" si="15"/>
        <v>0</v>
      </c>
      <c r="W94" s="5">
        <f t="shared" si="13"/>
        <v>94251</v>
      </c>
      <c r="Y94" s="5">
        <f t="shared" si="14"/>
        <v>94251</v>
      </c>
    </row>
    <row r="95" spans="2:25" x14ac:dyDescent="0.2">
      <c r="B95" s="5" t="s">
        <v>164</v>
      </c>
      <c r="C95" s="5" t="s">
        <v>114</v>
      </c>
      <c r="F95" s="5">
        <v>78796</v>
      </c>
      <c r="K95" s="5">
        <f t="shared" si="12"/>
        <v>26002.68</v>
      </c>
      <c r="L95" s="5">
        <f t="shared" si="15"/>
        <v>0</v>
      </c>
      <c r="M95" s="5">
        <f t="shared" si="15"/>
        <v>0</v>
      </c>
      <c r="N95" s="5">
        <f t="shared" si="15"/>
        <v>26002.68</v>
      </c>
      <c r="O95" s="5">
        <f t="shared" si="15"/>
        <v>0</v>
      </c>
      <c r="P95" s="5">
        <f t="shared" si="15"/>
        <v>0</v>
      </c>
      <c r="Q95" s="5">
        <f t="shared" si="15"/>
        <v>26790.639999999999</v>
      </c>
      <c r="R95" s="5">
        <f t="shared" si="15"/>
        <v>0</v>
      </c>
      <c r="S95" s="5">
        <f t="shared" si="15"/>
        <v>0</v>
      </c>
      <c r="T95" s="5">
        <f t="shared" si="15"/>
        <v>0</v>
      </c>
      <c r="U95" s="5">
        <f t="shared" si="15"/>
        <v>0</v>
      </c>
      <c r="V95" s="5">
        <f t="shared" si="15"/>
        <v>0</v>
      </c>
      <c r="W95" s="5">
        <f t="shared" si="13"/>
        <v>78796</v>
      </c>
      <c r="Y95" s="5">
        <f t="shared" si="14"/>
        <v>78796</v>
      </c>
    </row>
    <row r="96" spans="2:25" x14ac:dyDescent="0.2">
      <c r="B96" s="5" t="s">
        <v>164</v>
      </c>
      <c r="C96" s="5" t="s">
        <v>115</v>
      </c>
      <c r="F96" s="5">
        <v>192914</v>
      </c>
      <c r="K96" s="5">
        <f t="shared" si="12"/>
        <v>63661.62</v>
      </c>
      <c r="L96" s="5">
        <f t="shared" si="15"/>
        <v>0</v>
      </c>
      <c r="M96" s="5">
        <f t="shared" si="15"/>
        <v>0</v>
      </c>
      <c r="N96" s="5">
        <f t="shared" si="15"/>
        <v>63661.62</v>
      </c>
      <c r="O96" s="5">
        <f t="shared" si="15"/>
        <v>0</v>
      </c>
      <c r="P96" s="5">
        <f t="shared" si="15"/>
        <v>0</v>
      </c>
      <c r="Q96" s="5">
        <f t="shared" si="15"/>
        <v>65590.759999999995</v>
      </c>
      <c r="R96" s="5">
        <f t="shared" si="15"/>
        <v>0</v>
      </c>
      <c r="S96" s="5">
        <f t="shared" si="15"/>
        <v>0</v>
      </c>
      <c r="T96" s="5">
        <f t="shared" si="15"/>
        <v>0</v>
      </c>
      <c r="U96" s="5">
        <f t="shared" si="15"/>
        <v>0</v>
      </c>
      <c r="V96" s="5">
        <f t="shared" si="15"/>
        <v>0</v>
      </c>
      <c r="W96" s="5">
        <f t="shared" si="13"/>
        <v>192914</v>
      </c>
      <c r="Y96" s="5">
        <f t="shared" si="14"/>
        <v>192914</v>
      </c>
    </row>
    <row r="97" spans="2:25" x14ac:dyDescent="0.2">
      <c r="B97" s="5" t="s">
        <v>164</v>
      </c>
      <c r="C97" s="5" t="s">
        <v>116</v>
      </c>
      <c r="F97" s="5">
        <v>87939</v>
      </c>
      <c r="K97" s="5">
        <f t="shared" si="12"/>
        <v>29019.87</v>
      </c>
      <c r="L97" s="5">
        <f t="shared" si="15"/>
        <v>0</v>
      </c>
      <c r="M97" s="5">
        <f t="shared" si="15"/>
        <v>0</v>
      </c>
      <c r="N97" s="5">
        <f t="shared" si="15"/>
        <v>29019.87</v>
      </c>
      <c r="O97" s="5">
        <f t="shared" si="15"/>
        <v>0</v>
      </c>
      <c r="P97" s="5">
        <f t="shared" si="15"/>
        <v>0</v>
      </c>
      <c r="Q97" s="5">
        <f t="shared" si="15"/>
        <v>29899.26</v>
      </c>
      <c r="R97" s="5">
        <f t="shared" si="15"/>
        <v>0</v>
      </c>
      <c r="S97" s="5">
        <f t="shared" si="15"/>
        <v>0</v>
      </c>
      <c r="T97" s="5">
        <f t="shared" si="15"/>
        <v>0</v>
      </c>
      <c r="U97" s="5">
        <f t="shared" si="15"/>
        <v>0</v>
      </c>
      <c r="V97" s="5">
        <f t="shared" si="15"/>
        <v>0</v>
      </c>
      <c r="W97" s="5">
        <f t="shared" si="13"/>
        <v>87939</v>
      </c>
      <c r="Y97" s="5">
        <f t="shared" si="14"/>
        <v>87939</v>
      </c>
    </row>
    <row r="98" spans="2:25" x14ac:dyDescent="0.2">
      <c r="B98" s="5" t="s">
        <v>164</v>
      </c>
      <c r="C98" s="5" t="s">
        <v>117</v>
      </c>
      <c r="F98" s="5">
        <v>445056</v>
      </c>
      <c r="K98" s="5">
        <f t="shared" si="12"/>
        <v>146868.48000000001</v>
      </c>
      <c r="L98" s="5">
        <f t="shared" si="15"/>
        <v>0</v>
      </c>
      <c r="M98" s="5">
        <f t="shared" si="15"/>
        <v>0</v>
      </c>
      <c r="N98" s="5">
        <f t="shared" si="15"/>
        <v>146868.48000000001</v>
      </c>
      <c r="O98" s="5">
        <f t="shared" si="15"/>
        <v>0</v>
      </c>
      <c r="P98" s="5">
        <f t="shared" si="15"/>
        <v>0</v>
      </c>
      <c r="Q98" s="5">
        <f t="shared" si="15"/>
        <v>151319.04000000001</v>
      </c>
      <c r="R98" s="5">
        <f t="shared" si="15"/>
        <v>0</v>
      </c>
      <c r="S98" s="5">
        <f t="shared" si="15"/>
        <v>0</v>
      </c>
      <c r="T98" s="5">
        <f t="shared" si="15"/>
        <v>0</v>
      </c>
      <c r="U98" s="5">
        <f t="shared" si="15"/>
        <v>0</v>
      </c>
      <c r="V98" s="5">
        <f t="shared" si="15"/>
        <v>0</v>
      </c>
      <c r="W98" s="5">
        <f t="shared" si="13"/>
        <v>445056</v>
      </c>
      <c r="Y98" s="5">
        <f t="shared" si="14"/>
        <v>445056</v>
      </c>
    </row>
    <row r="99" spans="2:25" x14ac:dyDescent="0.2">
      <c r="B99" s="5" t="s">
        <v>164</v>
      </c>
      <c r="C99" s="5" t="s">
        <v>118</v>
      </c>
      <c r="F99" s="5">
        <v>453240</v>
      </c>
      <c r="K99" s="5">
        <f t="shared" si="12"/>
        <v>149569.20000000001</v>
      </c>
      <c r="L99" s="5">
        <f t="shared" si="15"/>
        <v>0</v>
      </c>
      <c r="M99" s="5">
        <f t="shared" si="15"/>
        <v>0</v>
      </c>
      <c r="N99" s="5">
        <f t="shared" si="15"/>
        <v>149569.20000000001</v>
      </c>
      <c r="O99" s="5">
        <f t="shared" si="15"/>
        <v>0</v>
      </c>
      <c r="P99" s="5">
        <f t="shared" si="15"/>
        <v>0</v>
      </c>
      <c r="Q99" s="5">
        <f t="shared" si="15"/>
        <v>154101.6</v>
      </c>
      <c r="R99" s="5">
        <f t="shared" si="15"/>
        <v>0</v>
      </c>
      <c r="S99" s="5">
        <f t="shared" si="15"/>
        <v>0</v>
      </c>
      <c r="T99" s="5">
        <f t="shared" si="15"/>
        <v>0</v>
      </c>
      <c r="U99" s="5">
        <f t="shared" si="15"/>
        <v>0</v>
      </c>
      <c r="V99" s="5">
        <f t="shared" si="15"/>
        <v>0</v>
      </c>
      <c r="W99" s="5">
        <f t="shared" si="13"/>
        <v>453240</v>
      </c>
      <c r="Y99" s="5">
        <f t="shared" si="14"/>
        <v>453240</v>
      </c>
    </row>
    <row r="100" spans="2:25" x14ac:dyDescent="0.2">
      <c r="B100" s="5" t="s">
        <v>164</v>
      </c>
      <c r="C100" s="5" t="s">
        <v>119</v>
      </c>
      <c r="F100" s="5">
        <v>959360</v>
      </c>
      <c r="K100" s="5">
        <f t="shared" si="12"/>
        <v>316588.79999999999</v>
      </c>
      <c r="L100" s="5">
        <f t="shared" si="15"/>
        <v>0</v>
      </c>
      <c r="M100" s="5">
        <f t="shared" si="15"/>
        <v>0</v>
      </c>
      <c r="N100" s="5">
        <f t="shared" si="15"/>
        <v>316588.79999999999</v>
      </c>
      <c r="O100" s="5">
        <f t="shared" si="15"/>
        <v>0</v>
      </c>
      <c r="P100" s="5">
        <f t="shared" si="15"/>
        <v>0</v>
      </c>
      <c r="Q100" s="5">
        <f t="shared" si="15"/>
        <v>326182.40000000002</v>
      </c>
      <c r="R100" s="5">
        <f t="shared" si="15"/>
        <v>0</v>
      </c>
      <c r="S100" s="5">
        <f t="shared" si="15"/>
        <v>0</v>
      </c>
      <c r="T100" s="5">
        <f t="shared" si="15"/>
        <v>0</v>
      </c>
      <c r="U100" s="5">
        <f t="shared" si="15"/>
        <v>0</v>
      </c>
      <c r="V100" s="5">
        <f t="shared" si="15"/>
        <v>0</v>
      </c>
      <c r="W100" s="5">
        <f t="shared" si="13"/>
        <v>959360</v>
      </c>
      <c r="Y100" s="5">
        <f t="shared" si="14"/>
        <v>959360</v>
      </c>
    </row>
    <row r="101" spans="2:25" x14ac:dyDescent="0.2">
      <c r="B101" s="5" t="s">
        <v>164</v>
      </c>
      <c r="C101" s="5" t="s">
        <v>120</v>
      </c>
      <c r="F101" s="5">
        <v>285512</v>
      </c>
      <c r="K101" s="5">
        <f t="shared" si="12"/>
        <v>94218.96</v>
      </c>
      <c r="L101" s="5">
        <f t="shared" si="15"/>
        <v>0</v>
      </c>
      <c r="M101" s="5">
        <f t="shared" si="15"/>
        <v>0</v>
      </c>
      <c r="N101" s="5">
        <f t="shared" si="15"/>
        <v>94218.96</v>
      </c>
      <c r="O101" s="5">
        <f t="shared" si="15"/>
        <v>0</v>
      </c>
      <c r="P101" s="5">
        <f t="shared" si="15"/>
        <v>0</v>
      </c>
      <c r="Q101" s="5">
        <f t="shared" si="15"/>
        <v>97074.08</v>
      </c>
      <c r="R101" s="5">
        <f t="shared" si="15"/>
        <v>0</v>
      </c>
      <c r="S101" s="5">
        <f t="shared" si="15"/>
        <v>0</v>
      </c>
      <c r="T101" s="5">
        <f t="shared" si="15"/>
        <v>0</v>
      </c>
      <c r="U101" s="5">
        <f t="shared" si="15"/>
        <v>0</v>
      </c>
      <c r="V101" s="5">
        <f t="shared" si="15"/>
        <v>0</v>
      </c>
      <c r="W101" s="5">
        <f t="shared" si="13"/>
        <v>285512</v>
      </c>
      <c r="Y101" s="5">
        <f t="shared" si="14"/>
        <v>285512</v>
      </c>
    </row>
    <row r="102" spans="2:25" x14ac:dyDescent="0.2">
      <c r="B102" s="5" t="s">
        <v>164</v>
      </c>
      <c r="C102" s="5" t="s">
        <v>121</v>
      </c>
      <c r="F102" s="5">
        <v>334936</v>
      </c>
      <c r="K102" s="5">
        <f t="shared" si="12"/>
        <v>110528.88</v>
      </c>
      <c r="L102" s="5">
        <f t="shared" si="15"/>
        <v>0</v>
      </c>
      <c r="M102" s="5">
        <f t="shared" si="15"/>
        <v>0</v>
      </c>
      <c r="N102" s="5">
        <f t="shared" si="15"/>
        <v>110528.88</v>
      </c>
      <c r="O102" s="5">
        <f t="shared" si="15"/>
        <v>0</v>
      </c>
      <c r="P102" s="5">
        <f t="shared" si="15"/>
        <v>0</v>
      </c>
      <c r="Q102" s="5">
        <f t="shared" si="15"/>
        <v>113878.24</v>
      </c>
      <c r="R102" s="5">
        <f t="shared" si="15"/>
        <v>0</v>
      </c>
      <c r="S102" s="5">
        <f t="shared" si="15"/>
        <v>0</v>
      </c>
      <c r="T102" s="5">
        <f t="shared" si="15"/>
        <v>0</v>
      </c>
      <c r="U102" s="5">
        <f t="shared" si="15"/>
        <v>0</v>
      </c>
      <c r="V102" s="5">
        <f t="shared" si="15"/>
        <v>0</v>
      </c>
      <c r="W102" s="5">
        <f t="shared" si="13"/>
        <v>334936</v>
      </c>
      <c r="Y102" s="5">
        <f t="shared" si="14"/>
        <v>334936</v>
      </c>
    </row>
    <row r="103" spans="2:25" x14ac:dyDescent="0.2">
      <c r="B103" s="5" t="s">
        <v>164</v>
      </c>
      <c r="C103" s="5" t="s">
        <v>122</v>
      </c>
      <c r="F103" s="5">
        <v>959360</v>
      </c>
      <c r="K103" s="5">
        <f t="shared" si="12"/>
        <v>316588.79999999999</v>
      </c>
      <c r="L103" s="5">
        <f t="shared" si="15"/>
        <v>0</v>
      </c>
      <c r="M103" s="5">
        <f t="shared" si="15"/>
        <v>0</v>
      </c>
      <c r="N103" s="5">
        <f t="shared" si="15"/>
        <v>316588.79999999999</v>
      </c>
      <c r="O103" s="5">
        <f t="shared" si="15"/>
        <v>0</v>
      </c>
      <c r="P103" s="5">
        <f t="shared" si="15"/>
        <v>0</v>
      </c>
      <c r="Q103" s="5">
        <f t="shared" si="15"/>
        <v>326182.40000000002</v>
      </c>
      <c r="R103" s="5">
        <f t="shared" si="15"/>
        <v>0</v>
      </c>
      <c r="S103" s="5">
        <f t="shared" si="15"/>
        <v>0</v>
      </c>
      <c r="T103" s="5">
        <f t="shared" si="15"/>
        <v>0</v>
      </c>
      <c r="U103" s="5">
        <f t="shared" si="15"/>
        <v>0</v>
      </c>
      <c r="V103" s="5">
        <f t="shared" si="15"/>
        <v>0</v>
      </c>
      <c r="W103" s="5">
        <f t="shared" si="13"/>
        <v>959360</v>
      </c>
      <c r="Y103" s="5">
        <f t="shared" si="14"/>
        <v>959360</v>
      </c>
    </row>
    <row r="104" spans="2:25" x14ac:dyDescent="0.2">
      <c r="B104" s="5" t="s">
        <v>164</v>
      </c>
      <c r="C104" s="5" t="s">
        <v>124</v>
      </c>
      <c r="F104" s="5">
        <v>106895</v>
      </c>
      <c r="K104" s="5">
        <f t="shared" si="12"/>
        <v>35275.35</v>
      </c>
      <c r="L104" s="5">
        <f t="shared" si="15"/>
        <v>0</v>
      </c>
      <c r="M104" s="5">
        <f t="shared" si="15"/>
        <v>0</v>
      </c>
      <c r="N104" s="5">
        <f t="shared" si="15"/>
        <v>35275.35</v>
      </c>
      <c r="O104" s="5">
        <f t="shared" si="15"/>
        <v>0</v>
      </c>
      <c r="P104" s="5">
        <f t="shared" si="15"/>
        <v>0</v>
      </c>
      <c r="Q104" s="5">
        <f t="shared" si="15"/>
        <v>36344.300000000003</v>
      </c>
      <c r="R104" s="5">
        <f t="shared" si="15"/>
        <v>0</v>
      </c>
      <c r="S104" s="5">
        <f t="shared" si="15"/>
        <v>0</v>
      </c>
      <c r="T104" s="5">
        <f t="shared" si="15"/>
        <v>0</v>
      </c>
      <c r="U104" s="5">
        <f t="shared" si="15"/>
        <v>0</v>
      </c>
      <c r="V104" s="5">
        <f t="shared" si="15"/>
        <v>0</v>
      </c>
      <c r="W104" s="5">
        <f t="shared" si="13"/>
        <v>106895</v>
      </c>
      <c r="Y104" s="5">
        <f t="shared" si="14"/>
        <v>106895</v>
      </c>
    </row>
    <row r="105" spans="2:25" x14ac:dyDescent="0.2">
      <c r="B105" s="5" t="s">
        <v>164</v>
      </c>
      <c r="C105" s="5" t="s">
        <v>125</v>
      </c>
      <c r="F105" s="5">
        <v>141952</v>
      </c>
      <c r="K105" s="5">
        <f t="shared" si="12"/>
        <v>46844.160000000003</v>
      </c>
      <c r="L105" s="5">
        <f t="shared" si="15"/>
        <v>0</v>
      </c>
      <c r="M105" s="5">
        <f t="shared" si="15"/>
        <v>0</v>
      </c>
      <c r="N105" s="5">
        <f t="shared" si="15"/>
        <v>46844.160000000003</v>
      </c>
      <c r="O105" s="5">
        <f t="shared" si="15"/>
        <v>0</v>
      </c>
      <c r="P105" s="5">
        <f t="shared" si="15"/>
        <v>0</v>
      </c>
      <c r="Q105" s="5">
        <f t="shared" si="15"/>
        <v>48263.68</v>
      </c>
      <c r="R105" s="5">
        <f t="shared" si="15"/>
        <v>0</v>
      </c>
      <c r="S105" s="5">
        <f t="shared" si="15"/>
        <v>0</v>
      </c>
      <c r="T105" s="5">
        <f t="shared" si="15"/>
        <v>0</v>
      </c>
      <c r="U105" s="5">
        <f t="shared" si="15"/>
        <v>0</v>
      </c>
      <c r="V105" s="5">
        <f t="shared" si="15"/>
        <v>0</v>
      </c>
      <c r="W105" s="5">
        <f t="shared" si="13"/>
        <v>141952</v>
      </c>
      <c r="Y105" s="5">
        <f t="shared" si="14"/>
        <v>141952</v>
      </c>
    </row>
    <row r="106" spans="2:25" x14ac:dyDescent="0.2">
      <c r="B106" s="5" t="s">
        <v>164</v>
      </c>
      <c r="C106" s="5" t="s">
        <v>126</v>
      </c>
      <c r="F106" s="5">
        <v>293425</v>
      </c>
      <c r="K106" s="5">
        <f t="shared" si="12"/>
        <v>96830.25</v>
      </c>
      <c r="L106" s="5">
        <f t="shared" si="15"/>
        <v>0</v>
      </c>
      <c r="M106" s="5">
        <f t="shared" si="15"/>
        <v>0</v>
      </c>
      <c r="N106" s="5">
        <f t="shared" si="15"/>
        <v>96830.25</v>
      </c>
      <c r="O106" s="5">
        <f t="shared" si="15"/>
        <v>0</v>
      </c>
      <c r="P106" s="5">
        <f t="shared" si="15"/>
        <v>0</v>
      </c>
      <c r="Q106" s="5">
        <f t="shared" si="15"/>
        <v>99764.5</v>
      </c>
      <c r="R106" s="5">
        <f t="shared" si="15"/>
        <v>0</v>
      </c>
      <c r="S106" s="5">
        <f t="shared" si="15"/>
        <v>0</v>
      </c>
      <c r="T106" s="5">
        <f t="shared" si="15"/>
        <v>0</v>
      </c>
      <c r="U106" s="5">
        <f t="shared" si="15"/>
        <v>0</v>
      </c>
      <c r="V106" s="5">
        <f t="shared" si="15"/>
        <v>0</v>
      </c>
      <c r="W106" s="5">
        <f t="shared" si="13"/>
        <v>293425</v>
      </c>
      <c r="Y106" s="5">
        <f t="shared" si="14"/>
        <v>293425</v>
      </c>
    </row>
    <row r="107" spans="2:25" x14ac:dyDescent="0.2">
      <c r="B107" s="5" t="s">
        <v>164</v>
      </c>
      <c r="C107" s="5" t="s">
        <v>128</v>
      </c>
      <c r="F107" s="5">
        <v>155020</v>
      </c>
      <c r="K107" s="5">
        <f t="shared" si="12"/>
        <v>51156.6</v>
      </c>
      <c r="L107" s="5">
        <f t="shared" si="15"/>
        <v>0</v>
      </c>
      <c r="M107" s="5">
        <f t="shared" si="15"/>
        <v>0</v>
      </c>
      <c r="N107" s="5">
        <f t="shared" si="15"/>
        <v>51156.6</v>
      </c>
      <c r="O107" s="5">
        <f t="shared" si="15"/>
        <v>0</v>
      </c>
      <c r="P107" s="5">
        <f t="shared" si="15"/>
        <v>0</v>
      </c>
      <c r="Q107" s="5">
        <f t="shared" si="15"/>
        <v>52706.8</v>
      </c>
      <c r="R107" s="5">
        <f t="shared" si="15"/>
        <v>0</v>
      </c>
      <c r="S107" s="5">
        <f t="shared" si="15"/>
        <v>0</v>
      </c>
      <c r="T107" s="5">
        <f t="shared" si="15"/>
        <v>0</v>
      </c>
      <c r="U107" s="5">
        <f t="shared" si="15"/>
        <v>0</v>
      </c>
      <c r="V107" s="5">
        <f t="shared" si="15"/>
        <v>0</v>
      </c>
      <c r="W107" s="5">
        <f t="shared" si="13"/>
        <v>155020</v>
      </c>
      <c r="Y107" s="5">
        <f t="shared" si="14"/>
        <v>155020</v>
      </c>
    </row>
    <row r="108" spans="2:25" x14ac:dyDescent="0.2">
      <c r="B108" s="5" t="s">
        <v>164</v>
      </c>
      <c r="C108" s="5" t="s">
        <v>129</v>
      </c>
      <c r="F108" s="5">
        <v>959360</v>
      </c>
      <c r="K108" s="5">
        <f t="shared" si="12"/>
        <v>316588.79999999999</v>
      </c>
      <c r="L108" s="5">
        <f t="shared" si="15"/>
        <v>0</v>
      </c>
      <c r="M108" s="5">
        <f t="shared" si="15"/>
        <v>0</v>
      </c>
      <c r="N108" s="5">
        <f t="shared" si="15"/>
        <v>316588.79999999999</v>
      </c>
      <c r="O108" s="5">
        <f t="shared" si="15"/>
        <v>0</v>
      </c>
      <c r="P108" s="5">
        <f t="shared" si="15"/>
        <v>0</v>
      </c>
      <c r="Q108" s="5">
        <f t="shared" si="15"/>
        <v>326182.40000000002</v>
      </c>
      <c r="R108" s="5">
        <f t="shared" si="15"/>
        <v>0</v>
      </c>
      <c r="S108" s="5">
        <f t="shared" si="15"/>
        <v>0</v>
      </c>
      <c r="T108" s="5">
        <f t="shared" si="15"/>
        <v>0</v>
      </c>
      <c r="U108" s="5">
        <f t="shared" si="15"/>
        <v>0</v>
      </c>
      <c r="V108" s="5">
        <f t="shared" si="15"/>
        <v>0</v>
      </c>
      <c r="W108" s="5">
        <f t="shared" si="13"/>
        <v>959360</v>
      </c>
      <c r="Y108" s="5">
        <f t="shared" si="14"/>
        <v>959360</v>
      </c>
    </row>
    <row r="109" spans="2:25" x14ac:dyDescent="0.2">
      <c r="B109" s="5" t="s">
        <v>164</v>
      </c>
      <c r="C109" s="5" t="s">
        <v>130</v>
      </c>
      <c r="F109" s="5">
        <v>813400</v>
      </c>
      <c r="K109" s="5">
        <f t="shared" si="12"/>
        <v>268422</v>
      </c>
      <c r="L109" s="5">
        <f t="shared" si="15"/>
        <v>0</v>
      </c>
      <c r="M109" s="5">
        <f t="shared" si="15"/>
        <v>0</v>
      </c>
      <c r="N109" s="5">
        <f t="shared" si="15"/>
        <v>268422</v>
      </c>
      <c r="O109" s="5">
        <f t="shared" si="15"/>
        <v>0</v>
      </c>
      <c r="P109" s="5">
        <f t="shared" si="15"/>
        <v>0</v>
      </c>
      <c r="Q109" s="5">
        <f t="shared" si="15"/>
        <v>276556</v>
      </c>
      <c r="R109" s="5">
        <f t="shared" si="15"/>
        <v>0</v>
      </c>
      <c r="S109" s="5">
        <f t="shared" si="15"/>
        <v>0</v>
      </c>
      <c r="T109" s="5">
        <f t="shared" si="15"/>
        <v>0</v>
      </c>
      <c r="U109" s="5">
        <f t="shared" si="15"/>
        <v>0</v>
      </c>
      <c r="V109" s="5">
        <f t="shared" si="15"/>
        <v>0</v>
      </c>
      <c r="W109" s="5">
        <f t="shared" si="13"/>
        <v>813400</v>
      </c>
      <c r="Y109" s="5">
        <f t="shared" si="14"/>
        <v>813400</v>
      </c>
    </row>
    <row r="110" spans="2:25" x14ac:dyDescent="0.2">
      <c r="B110" s="5" t="s">
        <v>164</v>
      </c>
      <c r="C110" s="5" t="s">
        <v>131</v>
      </c>
      <c r="F110" s="5">
        <v>302673</v>
      </c>
      <c r="K110" s="5">
        <f t="shared" si="12"/>
        <v>99882.09</v>
      </c>
      <c r="L110" s="5">
        <f t="shared" si="15"/>
        <v>0</v>
      </c>
      <c r="M110" s="5">
        <f t="shared" si="15"/>
        <v>0</v>
      </c>
      <c r="N110" s="5">
        <f t="shared" si="15"/>
        <v>99882.09</v>
      </c>
      <c r="O110" s="5">
        <f t="shared" si="15"/>
        <v>0</v>
      </c>
      <c r="P110" s="5">
        <f t="shared" si="15"/>
        <v>0</v>
      </c>
      <c r="Q110" s="5">
        <f t="shared" si="15"/>
        <v>102908.82</v>
      </c>
      <c r="R110" s="5">
        <f t="shared" si="15"/>
        <v>0</v>
      </c>
      <c r="S110" s="5">
        <f t="shared" si="15"/>
        <v>0</v>
      </c>
      <c r="T110" s="5">
        <f t="shared" si="15"/>
        <v>0</v>
      </c>
      <c r="U110" s="5">
        <f t="shared" si="15"/>
        <v>0</v>
      </c>
      <c r="V110" s="5">
        <f t="shared" si="15"/>
        <v>0</v>
      </c>
      <c r="W110" s="5">
        <f t="shared" si="13"/>
        <v>302673</v>
      </c>
      <c r="Y110" s="5">
        <f t="shared" si="14"/>
        <v>302673</v>
      </c>
    </row>
    <row r="111" spans="2:25" x14ac:dyDescent="0.2">
      <c r="B111" s="5" t="s">
        <v>164</v>
      </c>
      <c r="C111" s="5" t="s">
        <v>132</v>
      </c>
      <c r="F111" s="5">
        <v>113209</v>
      </c>
      <c r="K111" s="5">
        <f t="shared" si="12"/>
        <v>37358.97</v>
      </c>
      <c r="L111" s="5">
        <f t="shared" si="15"/>
        <v>0</v>
      </c>
      <c r="M111" s="5">
        <f t="shared" si="15"/>
        <v>0</v>
      </c>
      <c r="N111" s="5">
        <f t="shared" si="15"/>
        <v>37358.97</v>
      </c>
      <c r="O111" s="5">
        <f t="shared" si="15"/>
        <v>0</v>
      </c>
      <c r="P111" s="5">
        <f t="shared" si="15"/>
        <v>0</v>
      </c>
      <c r="Q111" s="5">
        <f t="shared" si="15"/>
        <v>38491.06</v>
      </c>
      <c r="R111" s="5">
        <f t="shared" si="15"/>
        <v>0</v>
      </c>
      <c r="S111" s="5">
        <f t="shared" si="15"/>
        <v>0</v>
      </c>
      <c r="T111" s="5">
        <f t="shared" si="15"/>
        <v>0</v>
      </c>
      <c r="U111" s="5">
        <f t="shared" si="15"/>
        <v>0</v>
      </c>
      <c r="V111" s="5">
        <f t="shared" si="15"/>
        <v>0</v>
      </c>
      <c r="W111" s="5">
        <f t="shared" si="13"/>
        <v>113209</v>
      </c>
      <c r="Y111" s="5">
        <f t="shared" si="14"/>
        <v>113209</v>
      </c>
    </row>
    <row r="112" spans="2:25" x14ac:dyDescent="0.2">
      <c r="B112" s="5" t="s">
        <v>164</v>
      </c>
      <c r="C112" s="5" t="s">
        <v>133</v>
      </c>
      <c r="F112" s="5">
        <v>959360</v>
      </c>
      <c r="K112" s="5">
        <f t="shared" si="12"/>
        <v>316588.79999999999</v>
      </c>
      <c r="L112" s="5">
        <f t="shared" si="15"/>
        <v>0</v>
      </c>
      <c r="M112" s="5">
        <f t="shared" si="15"/>
        <v>0</v>
      </c>
      <c r="N112" s="5">
        <f t="shared" si="15"/>
        <v>316588.79999999999</v>
      </c>
      <c r="O112" s="5">
        <f t="shared" si="15"/>
        <v>0</v>
      </c>
      <c r="P112" s="5">
        <f t="shared" si="15"/>
        <v>0</v>
      </c>
      <c r="Q112" s="5">
        <f t="shared" si="15"/>
        <v>326182.40000000002</v>
      </c>
      <c r="R112" s="5">
        <f t="shared" ref="L112:V119" si="16">ROUND($F112*R$8,2)</f>
        <v>0</v>
      </c>
      <c r="S112" s="5">
        <f t="shared" si="16"/>
        <v>0</v>
      </c>
      <c r="T112" s="5">
        <f t="shared" si="16"/>
        <v>0</v>
      </c>
      <c r="U112" s="5">
        <f t="shared" si="16"/>
        <v>0</v>
      </c>
      <c r="V112" s="5">
        <f t="shared" si="16"/>
        <v>0</v>
      </c>
      <c r="W112" s="5">
        <f t="shared" si="13"/>
        <v>959360</v>
      </c>
      <c r="Y112" s="5">
        <f t="shared" si="14"/>
        <v>959360</v>
      </c>
    </row>
    <row r="113" spans="1:25" x14ac:dyDescent="0.2">
      <c r="B113" s="5" t="s">
        <v>164</v>
      </c>
      <c r="C113" s="5" t="s">
        <v>134</v>
      </c>
      <c r="F113" s="5">
        <v>99681</v>
      </c>
      <c r="K113" s="5">
        <f t="shared" si="12"/>
        <v>32894.730000000003</v>
      </c>
      <c r="L113" s="5">
        <f t="shared" si="16"/>
        <v>0</v>
      </c>
      <c r="M113" s="5">
        <f t="shared" si="16"/>
        <v>0</v>
      </c>
      <c r="N113" s="5">
        <f t="shared" si="16"/>
        <v>32894.730000000003</v>
      </c>
      <c r="O113" s="5">
        <f t="shared" si="16"/>
        <v>0</v>
      </c>
      <c r="P113" s="5">
        <f t="shared" si="16"/>
        <v>0</v>
      </c>
      <c r="Q113" s="5">
        <f t="shared" si="16"/>
        <v>33891.54</v>
      </c>
      <c r="R113" s="5">
        <f t="shared" si="16"/>
        <v>0</v>
      </c>
      <c r="S113" s="5">
        <f t="shared" si="16"/>
        <v>0</v>
      </c>
      <c r="T113" s="5">
        <f t="shared" si="16"/>
        <v>0</v>
      </c>
      <c r="U113" s="5">
        <f t="shared" si="16"/>
        <v>0</v>
      </c>
      <c r="V113" s="5">
        <f t="shared" si="16"/>
        <v>0</v>
      </c>
      <c r="W113" s="5">
        <f t="shared" si="13"/>
        <v>99681</v>
      </c>
      <c r="Y113" s="5">
        <f t="shared" si="14"/>
        <v>99681</v>
      </c>
    </row>
    <row r="114" spans="1:25" x14ac:dyDescent="0.2">
      <c r="B114" s="5" t="s">
        <v>164</v>
      </c>
      <c r="C114" s="5" t="s">
        <v>135</v>
      </c>
      <c r="F114" s="5">
        <v>435265</v>
      </c>
      <c r="K114" s="5">
        <f t="shared" si="12"/>
        <v>143637.45000000001</v>
      </c>
      <c r="L114" s="5">
        <f t="shared" si="16"/>
        <v>0</v>
      </c>
      <c r="M114" s="5">
        <f t="shared" si="16"/>
        <v>0</v>
      </c>
      <c r="N114" s="5">
        <f t="shared" si="16"/>
        <v>143637.45000000001</v>
      </c>
      <c r="O114" s="5">
        <f t="shared" si="16"/>
        <v>0</v>
      </c>
      <c r="P114" s="5">
        <f t="shared" si="16"/>
        <v>0</v>
      </c>
      <c r="Q114" s="5">
        <f t="shared" si="16"/>
        <v>147990.1</v>
      </c>
      <c r="R114" s="5">
        <f t="shared" si="16"/>
        <v>0</v>
      </c>
      <c r="S114" s="5">
        <f t="shared" si="16"/>
        <v>0</v>
      </c>
      <c r="T114" s="5">
        <f t="shared" si="16"/>
        <v>0</v>
      </c>
      <c r="U114" s="5">
        <f t="shared" si="16"/>
        <v>0</v>
      </c>
      <c r="V114" s="5">
        <f t="shared" si="16"/>
        <v>0</v>
      </c>
      <c r="W114" s="5">
        <f t="shared" si="13"/>
        <v>435265</v>
      </c>
      <c r="Y114" s="5">
        <f t="shared" si="14"/>
        <v>435265</v>
      </c>
    </row>
    <row r="115" spans="1:25" x14ac:dyDescent="0.2">
      <c r="B115" s="5" t="s">
        <v>164</v>
      </c>
      <c r="C115" s="5" t="s">
        <v>136</v>
      </c>
      <c r="F115" s="5">
        <v>249505</v>
      </c>
      <c r="K115" s="5">
        <f t="shared" si="12"/>
        <v>82336.649999999994</v>
      </c>
      <c r="L115" s="5">
        <f t="shared" si="16"/>
        <v>0</v>
      </c>
      <c r="M115" s="5">
        <f t="shared" si="16"/>
        <v>0</v>
      </c>
      <c r="N115" s="5">
        <f t="shared" si="16"/>
        <v>82336.649999999994</v>
      </c>
      <c r="O115" s="5">
        <f t="shared" si="16"/>
        <v>0</v>
      </c>
      <c r="P115" s="5">
        <f t="shared" si="16"/>
        <v>0</v>
      </c>
      <c r="Q115" s="5">
        <f t="shared" si="16"/>
        <v>84831.7</v>
      </c>
      <c r="R115" s="5">
        <f t="shared" si="16"/>
        <v>0</v>
      </c>
      <c r="S115" s="5">
        <f t="shared" si="16"/>
        <v>0</v>
      </c>
      <c r="T115" s="5">
        <f t="shared" si="16"/>
        <v>0</v>
      </c>
      <c r="U115" s="5">
        <f t="shared" si="16"/>
        <v>0</v>
      </c>
      <c r="V115" s="5">
        <f t="shared" si="16"/>
        <v>0</v>
      </c>
      <c r="W115" s="5">
        <f t="shared" si="13"/>
        <v>249505</v>
      </c>
      <c r="Y115" s="5">
        <f t="shared" si="14"/>
        <v>249505</v>
      </c>
    </row>
    <row r="116" spans="1:25" x14ac:dyDescent="0.2">
      <c r="B116" s="5" t="s">
        <v>164</v>
      </c>
      <c r="C116" s="5" t="s">
        <v>137</v>
      </c>
      <c r="F116" s="5">
        <v>63300</v>
      </c>
      <c r="K116" s="5">
        <f t="shared" si="12"/>
        <v>20889</v>
      </c>
      <c r="L116" s="5">
        <f t="shared" si="16"/>
        <v>0</v>
      </c>
      <c r="M116" s="5">
        <f t="shared" si="16"/>
        <v>0</v>
      </c>
      <c r="N116" s="5">
        <f t="shared" si="16"/>
        <v>20889</v>
      </c>
      <c r="O116" s="5">
        <f t="shared" si="16"/>
        <v>0</v>
      </c>
      <c r="P116" s="5">
        <f t="shared" si="16"/>
        <v>0</v>
      </c>
      <c r="Q116" s="5">
        <f t="shared" si="16"/>
        <v>21522</v>
      </c>
      <c r="R116" s="5">
        <f t="shared" si="16"/>
        <v>0</v>
      </c>
      <c r="S116" s="5">
        <f t="shared" si="16"/>
        <v>0</v>
      </c>
      <c r="T116" s="5">
        <f t="shared" si="16"/>
        <v>0</v>
      </c>
      <c r="U116" s="5">
        <f t="shared" si="16"/>
        <v>0</v>
      </c>
      <c r="V116" s="5">
        <f t="shared" si="16"/>
        <v>0</v>
      </c>
      <c r="W116" s="5">
        <f t="shared" si="13"/>
        <v>63300</v>
      </c>
      <c r="Y116" s="5">
        <f t="shared" si="14"/>
        <v>63300</v>
      </c>
    </row>
    <row r="117" spans="1:25" x14ac:dyDescent="0.2">
      <c r="B117" s="5" t="s">
        <v>164</v>
      </c>
      <c r="C117" s="5" t="s">
        <v>138</v>
      </c>
      <c r="F117" s="5">
        <v>370121</v>
      </c>
      <c r="K117" s="5">
        <f t="shared" si="12"/>
        <v>122139.93</v>
      </c>
      <c r="L117" s="5">
        <f t="shared" si="16"/>
        <v>0</v>
      </c>
      <c r="M117" s="5">
        <f t="shared" si="16"/>
        <v>0</v>
      </c>
      <c r="N117" s="5">
        <f t="shared" si="16"/>
        <v>122139.93</v>
      </c>
      <c r="O117" s="5">
        <f t="shared" si="16"/>
        <v>0</v>
      </c>
      <c r="P117" s="5">
        <f t="shared" si="16"/>
        <v>0</v>
      </c>
      <c r="Q117" s="5">
        <f t="shared" si="16"/>
        <v>125841.14</v>
      </c>
      <c r="R117" s="5">
        <f t="shared" si="16"/>
        <v>0</v>
      </c>
      <c r="S117" s="5">
        <f t="shared" si="16"/>
        <v>0</v>
      </c>
      <c r="T117" s="5">
        <f t="shared" si="16"/>
        <v>0</v>
      </c>
      <c r="U117" s="5">
        <f t="shared" si="16"/>
        <v>0</v>
      </c>
      <c r="V117" s="5">
        <f t="shared" si="16"/>
        <v>0</v>
      </c>
      <c r="W117" s="5">
        <f t="shared" si="13"/>
        <v>370121</v>
      </c>
      <c r="Y117" s="5">
        <f t="shared" si="14"/>
        <v>370121</v>
      </c>
    </row>
    <row r="118" spans="1:25" x14ac:dyDescent="0.2">
      <c r="B118" s="5" t="s">
        <v>164</v>
      </c>
      <c r="C118" s="5" t="s">
        <v>139</v>
      </c>
      <c r="F118" s="5">
        <v>108002</v>
      </c>
      <c r="K118" s="5">
        <f t="shared" si="12"/>
        <v>35640.660000000003</v>
      </c>
      <c r="L118" s="5">
        <f t="shared" si="16"/>
        <v>0</v>
      </c>
      <c r="M118" s="5">
        <f t="shared" si="16"/>
        <v>0</v>
      </c>
      <c r="N118" s="5">
        <f t="shared" si="16"/>
        <v>35640.660000000003</v>
      </c>
      <c r="O118" s="5">
        <f t="shared" si="16"/>
        <v>0</v>
      </c>
      <c r="P118" s="5">
        <f t="shared" si="16"/>
        <v>0</v>
      </c>
      <c r="Q118" s="5">
        <f t="shared" si="16"/>
        <v>36720.68</v>
      </c>
      <c r="R118" s="5">
        <f t="shared" si="16"/>
        <v>0</v>
      </c>
      <c r="S118" s="5">
        <f t="shared" si="16"/>
        <v>0</v>
      </c>
      <c r="T118" s="5">
        <f t="shared" si="16"/>
        <v>0</v>
      </c>
      <c r="U118" s="5">
        <f t="shared" si="16"/>
        <v>0</v>
      </c>
      <c r="V118" s="5">
        <f t="shared" si="16"/>
        <v>0</v>
      </c>
      <c r="W118" s="5">
        <f t="shared" si="13"/>
        <v>108002</v>
      </c>
      <c r="Y118" s="5">
        <f t="shared" si="14"/>
        <v>108002</v>
      </c>
    </row>
    <row r="119" spans="1:25" x14ac:dyDescent="0.2">
      <c r="B119" s="5" t="s">
        <v>164</v>
      </c>
      <c r="C119" s="5" t="s">
        <v>141</v>
      </c>
      <c r="F119" s="5">
        <v>959360</v>
      </c>
      <c r="K119" s="5">
        <f t="shared" si="12"/>
        <v>316588.79999999999</v>
      </c>
      <c r="L119" s="5">
        <f t="shared" si="16"/>
        <v>0</v>
      </c>
      <c r="M119" s="5">
        <f t="shared" si="16"/>
        <v>0</v>
      </c>
      <c r="N119" s="5">
        <f t="shared" si="16"/>
        <v>316588.79999999999</v>
      </c>
      <c r="O119" s="5">
        <f t="shared" si="16"/>
        <v>0</v>
      </c>
      <c r="P119" s="5">
        <f t="shared" si="16"/>
        <v>0</v>
      </c>
      <c r="Q119" s="5">
        <f t="shared" si="16"/>
        <v>326182.40000000002</v>
      </c>
      <c r="R119" s="5">
        <f t="shared" si="16"/>
        <v>0</v>
      </c>
      <c r="S119" s="5">
        <f t="shared" si="16"/>
        <v>0</v>
      </c>
      <c r="T119" s="5">
        <f t="shared" si="16"/>
        <v>0</v>
      </c>
      <c r="U119" s="5">
        <f t="shared" si="16"/>
        <v>0</v>
      </c>
      <c r="V119" s="5">
        <f t="shared" si="16"/>
        <v>0</v>
      </c>
      <c r="W119" s="5">
        <f t="shared" si="13"/>
        <v>959360</v>
      </c>
      <c r="Y119" s="5">
        <f t="shared" si="14"/>
        <v>959360</v>
      </c>
    </row>
    <row r="120" spans="1:25" ht="13.5" thickBot="1" x14ac:dyDescent="0.25">
      <c r="A120" s="6"/>
      <c r="B120" s="6"/>
      <c r="C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>
        <f t="shared" ref="W120" si="17">SUM(K120:V120)</f>
        <v>0</v>
      </c>
      <c r="Y120" s="6">
        <f t="shared" ref="Y120" si="18">SUM(G120:R120)</f>
        <v>0</v>
      </c>
    </row>
    <row r="121" spans="1:25" x14ac:dyDescent="0.2">
      <c r="F121" s="5">
        <f t="shared" ref="F121:W121" si="19">SUM(F12:F120)</f>
        <v>50000012</v>
      </c>
      <c r="G121" s="5">
        <f t="shared" si="19"/>
        <v>0</v>
      </c>
      <c r="H121" s="5">
        <f t="shared" si="19"/>
        <v>0</v>
      </c>
      <c r="I121" s="5">
        <f t="shared" si="19"/>
        <v>0</v>
      </c>
      <c r="J121" s="5">
        <f t="shared" si="19"/>
        <v>0</v>
      </c>
      <c r="K121" s="5">
        <f t="shared" si="19"/>
        <v>16500003.96000001</v>
      </c>
      <c r="L121" s="5">
        <f t="shared" si="19"/>
        <v>0</v>
      </c>
      <c r="M121" s="5">
        <f t="shared" si="19"/>
        <v>0</v>
      </c>
      <c r="N121" s="5">
        <f t="shared" si="19"/>
        <v>16500003.96000001</v>
      </c>
      <c r="O121" s="5">
        <f t="shared" si="19"/>
        <v>0</v>
      </c>
      <c r="P121" s="5">
        <f t="shared" si="19"/>
        <v>0</v>
      </c>
      <c r="Q121" s="5">
        <f t="shared" si="19"/>
        <v>17000004.080000006</v>
      </c>
      <c r="R121" s="5">
        <f t="shared" si="19"/>
        <v>0</v>
      </c>
      <c r="S121" s="5">
        <f t="shared" si="19"/>
        <v>0</v>
      </c>
      <c r="T121" s="5">
        <f t="shared" si="19"/>
        <v>0</v>
      </c>
      <c r="U121" s="5">
        <f t="shared" si="19"/>
        <v>0</v>
      </c>
      <c r="V121" s="5">
        <f t="shared" si="19"/>
        <v>0</v>
      </c>
      <c r="W121" s="5">
        <f t="shared" si="19"/>
        <v>50000012</v>
      </c>
      <c r="Y121" s="5">
        <f>SUM(Y12:Y120)</f>
        <v>50000012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5D7F0-425B-4A16-B43B-EB3D1C48D6F9}">
  <dimension ref="A1:N137"/>
  <sheetViews>
    <sheetView showGridLines="0" zoomScaleNormal="100" workbookViewId="0">
      <pane xSplit="1" ySplit="11" topLeftCell="B12" activePane="bottomRight" state="frozen"/>
      <selection activeCell="B14" sqref="B14:B141"/>
      <selection pane="topRight" activeCell="B14" sqref="B14:B141"/>
      <selection pane="bottomLeft" activeCell="B14" sqref="B14:B141"/>
      <selection pane="bottomRight" activeCell="A2" sqref="A2"/>
    </sheetView>
  </sheetViews>
  <sheetFormatPr defaultColWidth="9.140625" defaultRowHeight="12.75" x14ac:dyDescent="0.2"/>
  <cols>
    <col min="1" max="1" width="52.85546875" style="19" bestFit="1" customWidth="1"/>
    <col min="2" max="2" width="13.42578125" style="19" customWidth="1"/>
    <col min="3" max="5" width="13.5703125" style="19" bestFit="1" customWidth="1"/>
    <col min="6" max="8" width="13.85546875" style="19" bestFit="1" customWidth="1"/>
    <col min="9" max="13" width="12.140625" style="19" customWidth="1"/>
    <col min="14" max="14" width="14.85546875" style="19" bestFit="1" customWidth="1"/>
    <col min="15" max="16384" width="9.140625" style="19"/>
  </cols>
  <sheetData>
    <row r="1" spans="1:14" x14ac:dyDescent="0.2">
      <c r="A1" s="21"/>
    </row>
    <row r="2" spans="1:14" x14ac:dyDescent="0.2">
      <c r="A2" s="21" t="s">
        <v>12</v>
      </c>
    </row>
    <row r="3" spans="1:14" x14ac:dyDescent="0.2">
      <c r="A3" s="21" t="s">
        <v>165</v>
      </c>
    </row>
    <row r="4" spans="1:14" x14ac:dyDescent="0.2">
      <c r="A4" s="21"/>
    </row>
    <row r="5" spans="1:14" x14ac:dyDescent="0.2">
      <c r="A5" s="21"/>
    </row>
    <row r="6" spans="1:14" x14ac:dyDescent="0.2">
      <c r="A6" s="21"/>
    </row>
    <row r="7" spans="1:14" x14ac:dyDescent="0.2">
      <c r="A7" s="19" t="s">
        <v>14</v>
      </c>
    </row>
    <row r="11" spans="1:14" s="20" customFormat="1" x14ac:dyDescent="0.2">
      <c r="A11" s="22" t="s">
        <v>15</v>
      </c>
      <c r="B11" s="22">
        <v>44409</v>
      </c>
      <c r="C11" s="22">
        <v>44440</v>
      </c>
      <c r="D11" s="22">
        <v>44470</v>
      </c>
      <c r="E11" s="22">
        <v>44501</v>
      </c>
      <c r="F11" s="22">
        <v>44531</v>
      </c>
      <c r="G11" s="22">
        <v>44562</v>
      </c>
      <c r="H11" s="22">
        <v>44593</v>
      </c>
      <c r="I11" s="22">
        <v>44621</v>
      </c>
      <c r="J11" s="22">
        <v>44652</v>
      </c>
      <c r="K11" s="22">
        <v>44682</v>
      </c>
      <c r="L11" s="22">
        <v>44713</v>
      </c>
      <c r="M11" s="22">
        <v>44743</v>
      </c>
      <c r="N11" s="23" t="s">
        <v>16</v>
      </c>
    </row>
    <row r="12" spans="1:14" s="20" customFormat="1" x14ac:dyDescent="0.2">
      <c r="A12" s="84"/>
      <c r="B12" s="86" t="s">
        <v>17</v>
      </c>
      <c r="C12" s="86" t="s">
        <v>17</v>
      </c>
      <c r="D12" s="86" t="s">
        <v>17</v>
      </c>
      <c r="E12" s="86" t="s">
        <v>17</v>
      </c>
      <c r="F12" s="86" t="s">
        <v>17</v>
      </c>
      <c r="G12" s="86" t="s">
        <v>17</v>
      </c>
      <c r="H12" s="86" t="s">
        <v>17</v>
      </c>
      <c r="I12" s="86" t="s">
        <v>17</v>
      </c>
      <c r="J12" s="86" t="s">
        <v>17</v>
      </c>
      <c r="K12" s="86" t="s">
        <v>17</v>
      </c>
      <c r="L12" s="86" t="s">
        <v>17</v>
      </c>
      <c r="M12" s="86" t="s">
        <v>17</v>
      </c>
      <c r="N12" s="87" t="s">
        <v>17</v>
      </c>
    </row>
    <row r="13" spans="1:14" x14ac:dyDescent="0.2">
      <c r="A13" s="49" t="s">
        <v>19</v>
      </c>
      <c r="B13" s="49">
        <v>0</v>
      </c>
      <c r="C13" s="49">
        <v>0</v>
      </c>
      <c r="D13" s="49">
        <v>0</v>
      </c>
      <c r="E13" s="49">
        <v>0</v>
      </c>
      <c r="F13" s="49">
        <v>61577.4</v>
      </c>
      <c r="G13" s="49">
        <v>59766.3</v>
      </c>
      <c r="H13" s="49">
        <v>59766.3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50">
        <v>181110</v>
      </c>
    </row>
    <row r="14" spans="1:14" x14ac:dyDescent="0.2">
      <c r="A14" s="49" t="s">
        <v>20</v>
      </c>
      <c r="B14" s="49">
        <v>0</v>
      </c>
      <c r="C14" s="49">
        <v>0</v>
      </c>
      <c r="D14" s="49">
        <v>0</v>
      </c>
      <c r="E14" s="49">
        <v>0</v>
      </c>
      <c r="F14" s="49">
        <v>3741.02</v>
      </c>
      <c r="G14" s="49">
        <v>3630.99</v>
      </c>
      <c r="H14" s="49">
        <v>3630.99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50">
        <v>11003</v>
      </c>
    </row>
    <row r="15" spans="1:14" x14ac:dyDescent="0.2">
      <c r="A15" s="49" t="s">
        <v>21</v>
      </c>
      <c r="B15" s="49">
        <v>0</v>
      </c>
      <c r="C15" s="49">
        <v>0</v>
      </c>
      <c r="D15" s="49">
        <v>0</v>
      </c>
      <c r="E15" s="49">
        <v>0</v>
      </c>
      <c r="F15" s="49">
        <v>98506.5</v>
      </c>
      <c r="G15" s="49">
        <v>95609.25</v>
      </c>
      <c r="H15" s="49">
        <v>95609.25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50">
        <v>289725</v>
      </c>
    </row>
    <row r="16" spans="1:14" x14ac:dyDescent="0.2">
      <c r="A16" s="49" t="s">
        <v>22</v>
      </c>
      <c r="B16" s="49">
        <v>0</v>
      </c>
      <c r="C16" s="49">
        <v>0</v>
      </c>
      <c r="D16" s="49">
        <v>0</v>
      </c>
      <c r="E16" s="49">
        <v>0</v>
      </c>
      <c r="F16" s="49">
        <v>175912.26</v>
      </c>
      <c r="G16" s="49">
        <v>170738.37</v>
      </c>
      <c r="H16" s="49">
        <v>170738.37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50">
        <v>517389</v>
      </c>
    </row>
    <row r="17" spans="1:14" x14ac:dyDescent="0.2">
      <c r="A17" s="49" t="s">
        <v>23</v>
      </c>
      <c r="B17" s="49">
        <v>0</v>
      </c>
      <c r="C17" s="49">
        <v>0</v>
      </c>
      <c r="D17" s="49">
        <v>0</v>
      </c>
      <c r="E17" s="49">
        <v>0</v>
      </c>
      <c r="F17" s="49">
        <v>482819.04</v>
      </c>
      <c r="G17" s="49">
        <v>468618.48</v>
      </c>
      <c r="H17" s="49">
        <v>468618.48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50">
        <v>1420056</v>
      </c>
    </row>
    <row r="18" spans="1:14" x14ac:dyDescent="0.2">
      <c r="A18" s="49" t="s">
        <v>24</v>
      </c>
      <c r="B18" s="49">
        <v>0</v>
      </c>
      <c r="C18" s="49">
        <v>0</v>
      </c>
      <c r="D18" s="49">
        <v>0</v>
      </c>
      <c r="E18" s="49">
        <v>0</v>
      </c>
      <c r="F18" s="49">
        <v>28838.46</v>
      </c>
      <c r="G18" s="49">
        <v>27990.27</v>
      </c>
      <c r="H18" s="49">
        <v>27990.27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50">
        <v>84819</v>
      </c>
    </row>
    <row r="19" spans="1:14" x14ac:dyDescent="0.2">
      <c r="A19" s="49" t="s">
        <v>25</v>
      </c>
      <c r="B19" s="49">
        <v>0</v>
      </c>
      <c r="C19" s="49">
        <v>0</v>
      </c>
      <c r="D19" s="49">
        <v>0</v>
      </c>
      <c r="E19" s="49">
        <v>0</v>
      </c>
      <c r="F19" s="49">
        <v>66790.28</v>
      </c>
      <c r="G19" s="49">
        <v>64825.86</v>
      </c>
      <c r="H19" s="49">
        <v>64825.86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50">
        <v>196442</v>
      </c>
    </row>
    <row r="20" spans="1:14" x14ac:dyDescent="0.2">
      <c r="A20" s="49" t="s">
        <v>26</v>
      </c>
      <c r="B20" s="49">
        <v>0</v>
      </c>
      <c r="C20" s="49">
        <v>0</v>
      </c>
      <c r="D20" s="49">
        <v>0</v>
      </c>
      <c r="E20" s="49">
        <v>0</v>
      </c>
      <c r="F20" s="49">
        <v>250875.12</v>
      </c>
      <c r="G20" s="49">
        <v>243496.44</v>
      </c>
      <c r="H20" s="49">
        <v>243496.44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50">
        <v>737868</v>
      </c>
    </row>
    <row r="21" spans="1:14" x14ac:dyDescent="0.2">
      <c r="A21" s="49" t="s">
        <v>27</v>
      </c>
      <c r="B21" s="49">
        <v>0</v>
      </c>
      <c r="C21" s="49">
        <v>0</v>
      </c>
      <c r="D21" s="49">
        <v>0</v>
      </c>
      <c r="E21" s="49">
        <v>0</v>
      </c>
      <c r="F21" s="49">
        <v>1034878.4</v>
      </c>
      <c r="G21" s="49">
        <v>1004440.8</v>
      </c>
      <c r="H21" s="49">
        <v>1004440.8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50">
        <v>3043760</v>
      </c>
    </row>
    <row r="22" spans="1:14" x14ac:dyDescent="0.2">
      <c r="A22" s="49" t="s">
        <v>28</v>
      </c>
      <c r="B22" s="49">
        <v>0</v>
      </c>
      <c r="C22" s="49">
        <v>0</v>
      </c>
      <c r="D22" s="49">
        <v>0</v>
      </c>
      <c r="E22" s="49">
        <v>0</v>
      </c>
      <c r="F22" s="49">
        <v>63772.1</v>
      </c>
      <c r="G22" s="49">
        <v>61896.45</v>
      </c>
      <c r="H22" s="49">
        <v>61896.45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50">
        <v>187565</v>
      </c>
    </row>
    <row r="23" spans="1:14" x14ac:dyDescent="0.2">
      <c r="A23" s="49" t="s">
        <v>29</v>
      </c>
      <c r="B23" s="49">
        <v>0</v>
      </c>
      <c r="C23" s="49">
        <v>0</v>
      </c>
      <c r="D23" s="49">
        <v>0</v>
      </c>
      <c r="E23" s="49">
        <v>0</v>
      </c>
      <c r="F23" s="49">
        <v>2181.44</v>
      </c>
      <c r="G23" s="49">
        <v>2117.2800000000002</v>
      </c>
      <c r="H23" s="49">
        <v>2117.2800000000002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50">
        <v>6416</v>
      </c>
    </row>
    <row r="24" spans="1:14" x14ac:dyDescent="0.2">
      <c r="A24" s="49" t="s">
        <v>30</v>
      </c>
      <c r="B24" s="49">
        <v>0</v>
      </c>
      <c r="C24" s="49">
        <v>0</v>
      </c>
      <c r="D24" s="49">
        <v>0</v>
      </c>
      <c r="E24" s="49">
        <v>0</v>
      </c>
      <c r="F24" s="49">
        <v>14832.5</v>
      </c>
      <c r="G24" s="49">
        <v>14396.25</v>
      </c>
      <c r="H24" s="49">
        <v>14396.25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50">
        <v>43625</v>
      </c>
    </row>
    <row r="25" spans="1:14" x14ac:dyDescent="0.2">
      <c r="A25" s="49" t="s">
        <v>31</v>
      </c>
      <c r="B25" s="49">
        <v>0</v>
      </c>
      <c r="C25" s="49">
        <v>0</v>
      </c>
      <c r="D25" s="49">
        <v>0</v>
      </c>
      <c r="E25" s="49">
        <v>0</v>
      </c>
      <c r="F25" s="49">
        <v>86876.46</v>
      </c>
      <c r="G25" s="49">
        <v>84321.27</v>
      </c>
      <c r="H25" s="49">
        <v>84321.27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50">
        <v>255519</v>
      </c>
    </row>
    <row r="26" spans="1:14" x14ac:dyDescent="0.2">
      <c r="A26" s="49" t="s">
        <v>32</v>
      </c>
      <c r="B26" s="49">
        <v>0</v>
      </c>
      <c r="C26" s="49">
        <v>0</v>
      </c>
      <c r="D26" s="49">
        <v>0</v>
      </c>
      <c r="E26" s="49">
        <v>0</v>
      </c>
      <c r="F26" s="49">
        <v>103993.42</v>
      </c>
      <c r="G26" s="49">
        <v>100934.79</v>
      </c>
      <c r="H26" s="49">
        <v>100934.79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50">
        <v>305863</v>
      </c>
    </row>
    <row r="27" spans="1:14" x14ac:dyDescent="0.2">
      <c r="A27" s="49" t="s">
        <v>33</v>
      </c>
      <c r="B27" s="49">
        <v>0</v>
      </c>
      <c r="C27" s="49">
        <v>0</v>
      </c>
      <c r="D27" s="49">
        <v>0</v>
      </c>
      <c r="E27" s="49">
        <v>0</v>
      </c>
      <c r="F27" s="49">
        <v>134599.20000000001</v>
      </c>
      <c r="G27" s="49">
        <v>130640.4</v>
      </c>
      <c r="H27" s="49">
        <v>130640.4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50">
        <v>395880</v>
      </c>
    </row>
    <row r="28" spans="1:14" x14ac:dyDescent="0.2">
      <c r="A28" s="49" t="s">
        <v>34</v>
      </c>
      <c r="B28" s="49">
        <v>0</v>
      </c>
      <c r="C28" s="49">
        <v>0</v>
      </c>
      <c r="D28" s="49">
        <v>0</v>
      </c>
      <c r="E28" s="49">
        <v>0</v>
      </c>
      <c r="F28" s="49">
        <v>1245086.8</v>
      </c>
      <c r="G28" s="49">
        <v>1208466.6000000001</v>
      </c>
      <c r="H28" s="49">
        <v>1208466.6000000001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50">
        <v>3662020.0000000005</v>
      </c>
    </row>
    <row r="29" spans="1:14" x14ac:dyDescent="0.2">
      <c r="A29" s="49" t="s">
        <v>35</v>
      </c>
      <c r="B29" s="49">
        <v>0</v>
      </c>
      <c r="C29" s="49">
        <v>0</v>
      </c>
      <c r="D29" s="49">
        <v>0</v>
      </c>
      <c r="E29" s="49">
        <v>0</v>
      </c>
      <c r="F29" s="49">
        <v>327705.26</v>
      </c>
      <c r="G29" s="49">
        <v>318066.87</v>
      </c>
      <c r="H29" s="49">
        <v>318066.87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50">
        <v>963839</v>
      </c>
    </row>
    <row r="30" spans="1:14" x14ac:dyDescent="0.2">
      <c r="A30" s="49" t="s">
        <v>36</v>
      </c>
      <c r="B30" s="49">
        <v>0</v>
      </c>
      <c r="C30" s="49">
        <v>0</v>
      </c>
      <c r="D30" s="49">
        <v>0</v>
      </c>
      <c r="E30" s="49">
        <v>0</v>
      </c>
      <c r="F30" s="49">
        <v>6626.26</v>
      </c>
      <c r="G30" s="49">
        <v>6431.37</v>
      </c>
      <c r="H30" s="49">
        <v>6431.37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50">
        <v>19489</v>
      </c>
    </row>
    <row r="31" spans="1:14" x14ac:dyDescent="0.2">
      <c r="A31" s="49" t="s">
        <v>37</v>
      </c>
      <c r="B31" s="49">
        <v>0</v>
      </c>
      <c r="C31" s="49">
        <v>0</v>
      </c>
      <c r="D31" s="49">
        <v>0</v>
      </c>
      <c r="E31" s="49">
        <v>0</v>
      </c>
      <c r="F31" s="49">
        <v>2746246.64</v>
      </c>
      <c r="G31" s="49">
        <v>2665474.6800000002</v>
      </c>
      <c r="H31" s="49">
        <v>2665474.6800000002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50">
        <v>8077196</v>
      </c>
    </row>
    <row r="32" spans="1:14" x14ac:dyDescent="0.2">
      <c r="A32" s="49" t="s">
        <v>38</v>
      </c>
      <c r="B32" s="49">
        <v>0</v>
      </c>
      <c r="C32" s="49">
        <v>0</v>
      </c>
      <c r="D32" s="49">
        <v>0</v>
      </c>
      <c r="E32" s="49">
        <v>0</v>
      </c>
      <c r="F32" s="49">
        <v>51606.9</v>
      </c>
      <c r="G32" s="49">
        <v>50089.05</v>
      </c>
      <c r="H32" s="49">
        <v>50089.05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50">
        <v>151785</v>
      </c>
    </row>
    <row r="33" spans="1:14" x14ac:dyDescent="0.2">
      <c r="A33" s="49" t="s">
        <v>39</v>
      </c>
      <c r="B33" s="49">
        <v>0</v>
      </c>
      <c r="C33" s="49">
        <v>0</v>
      </c>
      <c r="D33" s="49">
        <v>0</v>
      </c>
      <c r="E33" s="49">
        <v>0</v>
      </c>
      <c r="F33" s="49">
        <v>103721.08</v>
      </c>
      <c r="G33" s="49">
        <v>100670.46</v>
      </c>
      <c r="H33" s="49">
        <v>100670.46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50">
        <v>305062</v>
      </c>
    </row>
    <row r="34" spans="1:14" x14ac:dyDescent="0.2">
      <c r="A34" s="49" t="s">
        <v>40</v>
      </c>
      <c r="B34" s="49">
        <v>0</v>
      </c>
      <c r="C34" s="49">
        <v>0</v>
      </c>
      <c r="D34" s="49">
        <v>0</v>
      </c>
      <c r="E34" s="49">
        <v>0</v>
      </c>
      <c r="F34" s="49">
        <v>42476.54</v>
      </c>
      <c r="G34" s="49">
        <v>41227.230000000003</v>
      </c>
      <c r="H34" s="49">
        <v>41227.230000000003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50">
        <v>124931</v>
      </c>
    </row>
    <row r="35" spans="1:14" x14ac:dyDescent="0.2">
      <c r="A35" s="49" t="s">
        <v>41</v>
      </c>
      <c r="B35" s="49">
        <v>0</v>
      </c>
      <c r="C35" s="49">
        <v>0</v>
      </c>
      <c r="D35" s="49">
        <v>0</v>
      </c>
      <c r="E35" s="49">
        <v>0</v>
      </c>
      <c r="F35" s="49">
        <v>28449.84</v>
      </c>
      <c r="G35" s="49">
        <v>27613.08</v>
      </c>
      <c r="H35" s="49">
        <v>27613.08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50">
        <v>83676</v>
      </c>
    </row>
    <row r="36" spans="1:14" x14ac:dyDescent="0.2">
      <c r="A36" s="49" t="s">
        <v>42</v>
      </c>
      <c r="B36" s="49">
        <v>0</v>
      </c>
      <c r="C36" s="49">
        <v>0</v>
      </c>
      <c r="D36" s="49">
        <v>0</v>
      </c>
      <c r="E36" s="49">
        <v>0</v>
      </c>
      <c r="F36" s="49">
        <v>293475.42</v>
      </c>
      <c r="G36" s="49">
        <v>284843.78999999998</v>
      </c>
      <c r="H36" s="49">
        <v>284843.78999999998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50">
        <v>863163</v>
      </c>
    </row>
    <row r="37" spans="1:14" x14ac:dyDescent="0.2">
      <c r="A37" s="49" t="s">
        <v>43</v>
      </c>
      <c r="B37" s="49">
        <v>0</v>
      </c>
      <c r="C37" s="49">
        <v>0</v>
      </c>
      <c r="D37" s="49">
        <v>0</v>
      </c>
      <c r="E37" s="49">
        <v>0</v>
      </c>
      <c r="F37" s="49">
        <v>43399.64</v>
      </c>
      <c r="G37" s="49">
        <v>42123.18</v>
      </c>
      <c r="H37" s="49">
        <v>42123.18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50">
        <v>127646</v>
      </c>
    </row>
    <row r="38" spans="1:14" x14ac:dyDescent="0.2">
      <c r="A38" s="49" t="s">
        <v>44</v>
      </c>
      <c r="B38" s="49">
        <v>0</v>
      </c>
      <c r="C38" s="49">
        <v>0</v>
      </c>
      <c r="D38" s="49">
        <v>0</v>
      </c>
      <c r="E38" s="49">
        <v>0</v>
      </c>
      <c r="F38" s="49">
        <v>88865.46</v>
      </c>
      <c r="G38" s="49">
        <v>86251.77</v>
      </c>
      <c r="H38" s="49">
        <v>86251.77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50">
        <v>261369</v>
      </c>
    </row>
    <row r="39" spans="1:14" x14ac:dyDescent="0.2">
      <c r="A39" s="49" t="s">
        <v>45</v>
      </c>
      <c r="B39" s="49">
        <v>0</v>
      </c>
      <c r="C39" s="49">
        <v>0</v>
      </c>
      <c r="D39" s="49">
        <v>0</v>
      </c>
      <c r="E39" s="49">
        <v>0</v>
      </c>
      <c r="F39" s="49">
        <v>303538.74</v>
      </c>
      <c r="G39" s="49">
        <v>294611.13</v>
      </c>
      <c r="H39" s="49">
        <v>294611.13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50">
        <v>892761</v>
      </c>
    </row>
    <row r="40" spans="1:14" x14ac:dyDescent="0.2">
      <c r="A40" s="49" t="s">
        <v>46</v>
      </c>
      <c r="B40" s="49">
        <v>0</v>
      </c>
      <c r="C40" s="49">
        <v>0</v>
      </c>
      <c r="D40" s="49">
        <v>0</v>
      </c>
      <c r="E40" s="49">
        <v>0</v>
      </c>
      <c r="F40" s="49">
        <v>11256.72</v>
      </c>
      <c r="G40" s="49">
        <v>10925.64</v>
      </c>
      <c r="H40" s="49">
        <v>10925.64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50">
        <v>33108</v>
      </c>
    </row>
    <row r="41" spans="1:14" x14ac:dyDescent="0.2">
      <c r="A41" s="49" t="s">
        <v>47</v>
      </c>
      <c r="B41" s="49">
        <v>0</v>
      </c>
      <c r="C41" s="49">
        <v>0</v>
      </c>
      <c r="D41" s="49">
        <v>0</v>
      </c>
      <c r="E41" s="49">
        <v>0</v>
      </c>
      <c r="F41" s="49">
        <v>6978.84</v>
      </c>
      <c r="G41" s="49">
        <v>6773.58</v>
      </c>
      <c r="H41" s="49">
        <v>6773.58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50">
        <v>20526</v>
      </c>
    </row>
    <row r="42" spans="1:14" x14ac:dyDescent="0.2">
      <c r="A42" s="49" t="s">
        <v>48</v>
      </c>
      <c r="B42" s="49">
        <v>0</v>
      </c>
      <c r="C42" s="49">
        <v>0</v>
      </c>
      <c r="D42" s="49">
        <v>0</v>
      </c>
      <c r="E42" s="49">
        <v>0</v>
      </c>
      <c r="F42" s="49">
        <v>101849.38</v>
      </c>
      <c r="G42" s="49">
        <v>98853.81</v>
      </c>
      <c r="H42" s="49">
        <v>98853.81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50">
        <v>299557</v>
      </c>
    </row>
    <row r="43" spans="1:14" x14ac:dyDescent="0.2">
      <c r="A43" s="49" t="s">
        <v>49</v>
      </c>
      <c r="B43" s="49">
        <v>0</v>
      </c>
      <c r="C43" s="49">
        <v>0</v>
      </c>
      <c r="D43" s="49">
        <v>0</v>
      </c>
      <c r="E43" s="49">
        <v>0</v>
      </c>
      <c r="F43" s="49">
        <v>28900.34</v>
      </c>
      <c r="G43" s="49">
        <v>28050.33</v>
      </c>
      <c r="H43" s="49">
        <v>28050.33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50">
        <v>85001</v>
      </c>
    </row>
    <row r="44" spans="1:14" x14ac:dyDescent="0.2">
      <c r="A44" s="49" t="s">
        <v>50</v>
      </c>
      <c r="B44" s="49">
        <v>0</v>
      </c>
      <c r="C44" s="49">
        <v>0</v>
      </c>
      <c r="D44" s="49">
        <v>0</v>
      </c>
      <c r="E44" s="49">
        <v>0</v>
      </c>
      <c r="F44" s="49">
        <v>680977.5</v>
      </c>
      <c r="G44" s="49">
        <v>660948.75</v>
      </c>
      <c r="H44" s="49">
        <v>660948.75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50">
        <v>2002875</v>
      </c>
    </row>
    <row r="45" spans="1:14" x14ac:dyDescent="0.2">
      <c r="A45" s="49" t="s">
        <v>51</v>
      </c>
      <c r="B45" s="49">
        <v>0</v>
      </c>
      <c r="C45" s="49">
        <v>0</v>
      </c>
      <c r="D45" s="49">
        <v>0</v>
      </c>
      <c r="E45" s="49">
        <v>0</v>
      </c>
      <c r="F45" s="49">
        <v>428742.38</v>
      </c>
      <c r="G45" s="49">
        <v>416132.31</v>
      </c>
      <c r="H45" s="49">
        <v>416132.31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50">
        <v>1261007</v>
      </c>
    </row>
    <row r="46" spans="1:14" x14ac:dyDescent="0.2">
      <c r="A46" s="49" t="s">
        <v>52</v>
      </c>
      <c r="B46" s="49">
        <v>0</v>
      </c>
      <c r="C46" s="49">
        <v>0</v>
      </c>
      <c r="D46" s="49">
        <v>0</v>
      </c>
      <c r="E46" s="49">
        <v>0</v>
      </c>
      <c r="F46" s="49">
        <v>73959.86</v>
      </c>
      <c r="G46" s="49">
        <v>71784.570000000007</v>
      </c>
      <c r="H46" s="49">
        <v>71784.570000000007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50">
        <v>217529</v>
      </c>
    </row>
    <row r="47" spans="1:14" x14ac:dyDescent="0.2">
      <c r="A47" s="49" t="s">
        <v>53</v>
      </c>
      <c r="B47" s="49">
        <v>0</v>
      </c>
      <c r="C47" s="49">
        <v>0</v>
      </c>
      <c r="D47" s="49">
        <v>0</v>
      </c>
      <c r="E47" s="49">
        <v>0</v>
      </c>
      <c r="F47" s="49">
        <v>38466.58</v>
      </c>
      <c r="G47" s="49">
        <v>37335.21</v>
      </c>
      <c r="H47" s="49">
        <v>37335.21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50">
        <v>113137</v>
      </c>
    </row>
    <row r="48" spans="1:14" x14ac:dyDescent="0.2">
      <c r="A48" s="49" t="s">
        <v>54</v>
      </c>
      <c r="B48" s="49">
        <v>0</v>
      </c>
      <c r="C48" s="49">
        <v>0</v>
      </c>
      <c r="D48" s="49">
        <v>0</v>
      </c>
      <c r="E48" s="49">
        <v>0</v>
      </c>
      <c r="F48" s="49">
        <v>242431.9</v>
      </c>
      <c r="G48" s="49">
        <v>235301.55</v>
      </c>
      <c r="H48" s="49">
        <v>235301.55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50">
        <v>713035</v>
      </c>
    </row>
    <row r="49" spans="1:14" x14ac:dyDescent="0.2">
      <c r="A49" s="49" t="s">
        <v>55</v>
      </c>
      <c r="B49" s="49">
        <v>0</v>
      </c>
      <c r="C49" s="49">
        <v>0</v>
      </c>
      <c r="D49" s="49">
        <v>0</v>
      </c>
      <c r="E49" s="49">
        <v>0</v>
      </c>
      <c r="F49" s="49">
        <v>652444.69999999995</v>
      </c>
      <c r="G49" s="49">
        <v>633255.15</v>
      </c>
      <c r="H49" s="49">
        <v>633255.15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50">
        <v>1918955</v>
      </c>
    </row>
    <row r="50" spans="1:14" x14ac:dyDescent="0.2">
      <c r="A50" s="49" t="s">
        <v>56</v>
      </c>
      <c r="B50" s="49">
        <v>0</v>
      </c>
      <c r="C50" s="49">
        <v>0</v>
      </c>
      <c r="D50" s="49">
        <v>0</v>
      </c>
      <c r="E50" s="49">
        <v>0</v>
      </c>
      <c r="F50" s="49">
        <v>11329.14</v>
      </c>
      <c r="G50" s="49">
        <v>10995.93</v>
      </c>
      <c r="H50" s="49">
        <v>10995.93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50">
        <v>33321</v>
      </c>
    </row>
    <row r="51" spans="1:14" x14ac:dyDescent="0.2">
      <c r="A51" s="49" t="s">
        <v>57</v>
      </c>
      <c r="B51" s="49">
        <v>0</v>
      </c>
      <c r="C51" s="49">
        <v>0</v>
      </c>
      <c r="D51" s="49">
        <v>0</v>
      </c>
      <c r="E51" s="49">
        <v>0</v>
      </c>
      <c r="F51" s="49">
        <v>20543.82</v>
      </c>
      <c r="G51" s="49">
        <v>19939.59</v>
      </c>
      <c r="H51" s="49">
        <v>19939.59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50">
        <v>60423</v>
      </c>
    </row>
    <row r="52" spans="1:14" x14ac:dyDescent="0.2">
      <c r="A52" s="49" t="s">
        <v>58</v>
      </c>
      <c r="B52" s="49">
        <v>0</v>
      </c>
      <c r="C52" s="49">
        <v>0</v>
      </c>
      <c r="D52" s="49">
        <v>0</v>
      </c>
      <c r="E52" s="49">
        <v>0</v>
      </c>
      <c r="F52" s="49">
        <v>162384.34</v>
      </c>
      <c r="G52" s="49">
        <v>157608.32999999999</v>
      </c>
      <c r="H52" s="49">
        <v>157608.32999999999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50">
        <v>477601</v>
      </c>
    </row>
    <row r="53" spans="1:14" x14ac:dyDescent="0.2">
      <c r="A53" s="49" t="s">
        <v>59</v>
      </c>
      <c r="B53" s="49">
        <v>0</v>
      </c>
      <c r="C53" s="49">
        <v>0</v>
      </c>
      <c r="D53" s="49">
        <v>0</v>
      </c>
      <c r="E53" s="49">
        <v>0</v>
      </c>
      <c r="F53" s="49">
        <v>86259.7</v>
      </c>
      <c r="G53" s="49">
        <v>83722.649999999994</v>
      </c>
      <c r="H53" s="49">
        <v>83722.649999999994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50">
        <v>253704.99999999997</v>
      </c>
    </row>
    <row r="54" spans="1:14" x14ac:dyDescent="0.2">
      <c r="A54" s="49" t="s">
        <v>60</v>
      </c>
      <c r="B54" s="49">
        <v>0</v>
      </c>
      <c r="C54" s="49">
        <v>0</v>
      </c>
      <c r="D54" s="49">
        <v>0</v>
      </c>
      <c r="E54" s="49">
        <v>0</v>
      </c>
      <c r="F54" s="49">
        <v>9985.1200000000008</v>
      </c>
      <c r="G54" s="49">
        <v>9691.44</v>
      </c>
      <c r="H54" s="49">
        <v>9691.44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50">
        <v>29368</v>
      </c>
    </row>
    <row r="55" spans="1:14" x14ac:dyDescent="0.2">
      <c r="A55" s="49" t="s">
        <v>61</v>
      </c>
      <c r="B55" s="49">
        <v>0</v>
      </c>
      <c r="C55" s="49">
        <v>0</v>
      </c>
      <c r="D55" s="49">
        <v>0</v>
      </c>
      <c r="E55" s="49">
        <v>0</v>
      </c>
      <c r="F55" s="49">
        <v>16429.82</v>
      </c>
      <c r="G55" s="49">
        <v>15946.59</v>
      </c>
      <c r="H55" s="49">
        <v>15946.59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50">
        <v>48323</v>
      </c>
    </row>
    <row r="56" spans="1:14" x14ac:dyDescent="0.2">
      <c r="A56" s="49" t="s">
        <v>63</v>
      </c>
      <c r="B56" s="49">
        <v>0</v>
      </c>
      <c r="C56" s="49">
        <v>0</v>
      </c>
      <c r="D56" s="49">
        <v>0</v>
      </c>
      <c r="E56" s="49">
        <v>0</v>
      </c>
      <c r="F56" s="49">
        <v>107835.76</v>
      </c>
      <c r="G56" s="49">
        <v>104664.12</v>
      </c>
      <c r="H56" s="49">
        <v>104664.12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50">
        <v>317164</v>
      </c>
    </row>
    <row r="57" spans="1:14" x14ac:dyDescent="0.2">
      <c r="A57" s="49" t="s">
        <v>64</v>
      </c>
      <c r="B57" s="49">
        <v>0</v>
      </c>
      <c r="C57" s="49">
        <v>0</v>
      </c>
      <c r="D57" s="49">
        <v>0</v>
      </c>
      <c r="E57" s="49">
        <v>0</v>
      </c>
      <c r="F57" s="49">
        <v>140526.76</v>
      </c>
      <c r="G57" s="49">
        <v>136393.62</v>
      </c>
      <c r="H57" s="49">
        <v>136393.62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50">
        <v>413314</v>
      </c>
    </row>
    <row r="58" spans="1:14" x14ac:dyDescent="0.2">
      <c r="A58" s="49" t="s">
        <v>65</v>
      </c>
      <c r="B58" s="49">
        <v>0</v>
      </c>
      <c r="C58" s="49">
        <v>0</v>
      </c>
      <c r="D58" s="49">
        <v>0</v>
      </c>
      <c r="E58" s="49">
        <v>0</v>
      </c>
      <c r="F58" s="49">
        <v>197215.98</v>
      </c>
      <c r="G58" s="49">
        <v>191415.51</v>
      </c>
      <c r="H58" s="49">
        <v>191415.51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50">
        <v>580047</v>
      </c>
    </row>
    <row r="59" spans="1:14" x14ac:dyDescent="0.2">
      <c r="A59" s="49" t="s">
        <v>66</v>
      </c>
      <c r="B59" s="49">
        <v>0</v>
      </c>
      <c r="C59" s="49">
        <v>0</v>
      </c>
      <c r="D59" s="49">
        <v>0</v>
      </c>
      <c r="E59" s="49">
        <v>0</v>
      </c>
      <c r="F59" s="49">
        <v>2228855.38</v>
      </c>
      <c r="G59" s="49">
        <v>2163300.81</v>
      </c>
      <c r="H59" s="49">
        <v>2163300.81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50">
        <v>6555457</v>
      </c>
    </row>
    <row r="60" spans="1:14" x14ac:dyDescent="0.2">
      <c r="A60" s="49" t="s">
        <v>67</v>
      </c>
      <c r="B60" s="49">
        <v>0</v>
      </c>
      <c r="C60" s="49">
        <v>0</v>
      </c>
      <c r="D60" s="49">
        <v>0</v>
      </c>
      <c r="E60" s="49">
        <v>0</v>
      </c>
      <c r="F60" s="49">
        <v>217341.6</v>
      </c>
      <c r="G60" s="49">
        <v>210949.2</v>
      </c>
      <c r="H60" s="49">
        <v>210949.2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50">
        <v>639240</v>
      </c>
    </row>
    <row r="61" spans="1:14" x14ac:dyDescent="0.2">
      <c r="A61" s="49" t="s">
        <v>68</v>
      </c>
      <c r="B61" s="49">
        <v>0</v>
      </c>
      <c r="C61" s="49">
        <v>0</v>
      </c>
      <c r="D61" s="49">
        <v>0</v>
      </c>
      <c r="E61" s="49">
        <v>0</v>
      </c>
      <c r="F61" s="49">
        <v>182980.52</v>
      </c>
      <c r="G61" s="49">
        <v>177598.74</v>
      </c>
      <c r="H61" s="49">
        <v>177598.74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50">
        <v>538178</v>
      </c>
    </row>
    <row r="62" spans="1:14" x14ac:dyDescent="0.2">
      <c r="A62" s="49" t="s">
        <v>69</v>
      </c>
      <c r="B62" s="49">
        <v>0</v>
      </c>
      <c r="C62" s="49">
        <v>0</v>
      </c>
      <c r="D62" s="49">
        <v>0</v>
      </c>
      <c r="E62" s="49">
        <v>0</v>
      </c>
      <c r="F62" s="49">
        <v>393520.08</v>
      </c>
      <c r="G62" s="49">
        <v>381945.96</v>
      </c>
      <c r="H62" s="49">
        <v>381945.96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50">
        <v>1157412</v>
      </c>
    </row>
    <row r="63" spans="1:14" x14ac:dyDescent="0.2">
      <c r="A63" s="49" t="s">
        <v>70</v>
      </c>
      <c r="B63" s="49">
        <v>0</v>
      </c>
      <c r="C63" s="49">
        <v>0</v>
      </c>
      <c r="D63" s="49">
        <v>0</v>
      </c>
      <c r="E63" s="49">
        <v>0</v>
      </c>
      <c r="F63" s="49">
        <v>1711772.84</v>
      </c>
      <c r="G63" s="49">
        <v>1661426.58</v>
      </c>
      <c r="H63" s="49">
        <v>1661426.58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50">
        <v>5034626</v>
      </c>
    </row>
    <row r="64" spans="1:14" x14ac:dyDescent="0.2">
      <c r="A64" s="49" t="s">
        <v>71</v>
      </c>
      <c r="B64" s="49">
        <v>0</v>
      </c>
      <c r="C64" s="49">
        <v>0</v>
      </c>
      <c r="D64" s="49">
        <v>0</v>
      </c>
      <c r="E64" s="49">
        <v>0</v>
      </c>
      <c r="F64" s="49">
        <v>85797.3</v>
      </c>
      <c r="G64" s="49">
        <v>83273.850000000006</v>
      </c>
      <c r="H64" s="49">
        <v>83273.850000000006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50">
        <v>252345.00000000003</v>
      </c>
    </row>
    <row r="65" spans="1:14" x14ac:dyDescent="0.2">
      <c r="A65" s="49" t="s">
        <v>72</v>
      </c>
      <c r="B65" s="49">
        <v>0</v>
      </c>
      <c r="C65" s="49">
        <v>0</v>
      </c>
      <c r="D65" s="49">
        <v>0</v>
      </c>
      <c r="E65" s="49">
        <v>0</v>
      </c>
      <c r="F65" s="49">
        <v>547099.43999999994</v>
      </c>
      <c r="G65" s="49">
        <v>531008.28</v>
      </c>
      <c r="H65" s="49">
        <v>531008.28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50">
        <v>1609116</v>
      </c>
    </row>
    <row r="66" spans="1:14" x14ac:dyDescent="0.2">
      <c r="A66" s="49" t="s">
        <v>73</v>
      </c>
      <c r="B66" s="49">
        <v>0</v>
      </c>
      <c r="C66" s="49">
        <v>0</v>
      </c>
      <c r="D66" s="49">
        <v>0</v>
      </c>
      <c r="E66" s="49">
        <v>0</v>
      </c>
      <c r="F66" s="49">
        <v>1134085.98</v>
      </c>
      <c r="G66" s="49">
        <v>1100730.51</v>
      </c>
      <c r="H66" s="49">
        <v>1100730.51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50">
        <v>3335547</v>
      </c>
    </row>
    <row r="67" spans="1:14" x14ac:dyDescent="0.2">
      <c r="A67" s="49" t="s">
        <v>74</v>
      </c>
      <c r="B67" s="49">
        <v>0</v>
      </c>
      <c r="C67" s="49">
        <v>0</v>
      </c>
      <c r="D67" s="49">
        <v>0</v>
      </c>
      <c r="E67" s="49">
        <v>0</v>
      </c>
      <c r="F67" s="49">
        <v>65911.039999999994</v>
      </c>
      <c r="G67" s="49">
        <v>63972.480000000003</v>
      </c>
      <c r="H67" s="49">
        <v>63972.480000000003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50">
        <v>193856</v>
      </c>
    </row>
    <row r="68" spans="1:14" x14ac:dyDescent="0.2">
      <c r="A68" s="49" t="s">
        <v>75</v>
      </c>
      <c r="B68" s="49">
        <v>0</v>
      </c>
      <c r="C68" s="49">
        <v>0</v>
      </c>
      <c r="D68" s="49">
        <v>0</v>
      </c>
      <c r="E68" s="49">
        <v>0</v>
      </c>
      <c r="F68" s="49">
        <v>3186.14</v>
      </c>
      <c r="G68" s="49">
        <v>3092.43</v>
      </c>
      <c r="H68" s="49">
        <v>3092.43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50">
        <v>9371</v>
      </c>
    </row>
    <row r="69" spans="1:14" x14ac:dyDescent="0.2">
      <c r="A69" s="49" t="s">
        <v>76</v>
      </c>
      <c r="B69" s="49">
        <v>0</v>
      </c>
      <c r="C69" s="49">
        <v>0</v>
      </c>
      <c r="D69" s="49">
        <v>0</v>
      </c>
      <c r="E69" s="49">
        <v>0</v>
      </c>
      <c r="F69" s="49">
        <v>505846.56</v>
      </c>
      <c r="G69" s="49">
        <v>490968.72</v>
      </c>
      <c r="H69" s="49">
        <v>490968.72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50">
        <v>1487784</v>
      </c>
    </row>
    <row r="70" spans="1:14" x14ac:dyDescent="0.2">
      <c r="A70" s="49" t="s">
        <v>77</v>
      </c>
      <c r="B70" s="49">
        <v>0</v>
      </c>
      <c r="C70" s="49">
        <v>0</v>
      </c>
      <c r="D70" s="49">
        <v>0</v>
      </c>
      <c r="E70" s="49">
        <v>0</v>
      </c>
      <c r="F70" s="49">
        <v>94871.22</v>
      </c>
      <c r="G70" s="49">
        <v>92080.89</v>
      </c>
      <c r="H70" s="49">
        <v>92080.89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50">
        <v>279033</v>
      </c>
    </row>
    <row r="71" spans="1:14" x14ac:dyDescent="0.2">
      <c r="A71" s="49" t="s">
        <v>78</v>
      </c>
      <c r="B71" s="49">
        <v>0</v>
      </c>
      <c r="C71" s="49">
        <v>0</v>
      </c>
      <c r="D71" s="49">
        <v>0</v>
      </c>
      <c r="E71" s="49">
        <v>0</v>
      </c>
      <c r="F71" s="49">
        <v>744597.62</v>
      </c>
      <c r="G71" s="49">
        <v>722697.69</v>
      </c>
      <c r="H71" s="49">
        <v>722697.69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50">
        <v>2189993</v>
      </c>
    </row>
    <row r="72" spans="1:14" x14ac:dyDescent="0.2">
      <c r="A72" s="49" t="s">
        <v>79</v>
      </c>
      <c r="B72" s="49">
        <v>0</v>
      </c>
      <c r="C72" s="49">
        <v>0</v>
      </c>
      <c r="D72" s="49">
        <v>0</v>
      </c>
      <c r="E72" s="49">
        <v>0</v>
      </c>
      <c r="F72" s="49">
        <v>28117.66</v>
      </c>
      <c r="G72" s="49">
        <v>27290.67</v>
      </c>
      <c r="H72" s="49">
        <v>27290.67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50">
        <v>82699</v>
      </c>
    </row>
    <row r="73" spans="1:14" x14ac:dyDescent="0.2">
      <c r="A73" s="49" t="s">
        <v>80</v>
      </c>
      <c r="B73" s="49">
        <v>0</v>
      </c>
      <c r="C73" s="49">
        <v>0</v>
      </c>
      <c r="D73" s="49">
        <v>0</v>
      </c>
      <c r="E73" s="49">
        <v>0</v>
      </c>
      <c r="F73" s="49">
        <v>154489.20000000001</v>
      </c>
      <c r="G73" s="49">
        <v>149945.4</v>
      </c>
      <c r="H73" s="49">
        <v>149945.4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50">
        <v>454380</v>
      </c>
    </row>
    <row r="74" spans="1:14" x14ac:dyDescent="0.2">
      <c r="A74" s="49" t="s">
        <v>81</v>
      </c>
      <c r="B74" s="49">
        <v>0</v>
      </c>
      <c r="C74" s="49">
        <v>0</v>
      </c>
      <c r="D74" s="49">
        <v>0</v>
      </c>
      <c r="E74" s="49">
        <v>0</v>
      </c>
      <c r="F74" s="49">
        <v>43433.98</v>
      </c>
      <c r="G74" s="49">
        <v>42156.51</v>
      </c>
      <c r="H74" s="49">
        <v>42156.51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50">
        <v>127747</v>
      </c>
    </row>
    <row r="75" spans="1:14" x14ac:dyDescent="0.2">
      <c r="A75" s="49" t="s">
        <v>82</v>
      </c>
      <c r="B75" s="49">
        <v>0</v>
      </c>
      <c r="C75" s="49">
        <v>0</v>
      </c>
      <c r="D75" s="49">
        <v>0</v>
      </c>
      <c r="E75" s="49">
        <v>0</v>
      </c>
      <c r="F75" s="49">
        <v>3278202.48</v>
      </c>
      <c r="G75" s="49">
        <v>3181784.76</v>
      </c>
      <c r="H75" s="49">
        <v>3181784.76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50">
        <v>9641772</v>
      </c>
    </row>
    <row r="76" spans="1:14" x14ac:dyDescent="0.2">
      <c r="A76" s="49" t="s">
        <v>83</v>
      </c>
      <c r="B76" s="49">
        <v>0</v>
      </c>
      <c r="C76" s="49">
        <v>0</v>
      </c>
      <c r="D76" s="49">
        <v>0</v>
      </c>
      <c r="E76" s="49">
        <v>0</v>
      </c>
      <c r="F76" s="49">
        <v>258.74</v>
      </c>
      <c r="G76" s="49">
        <v>251.13</v>
      </c>
      <c r="H76" s="49">
        <v>251.13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50">
        <v>761</v>
      </c>
    </row>
    <row r="77" spans="1:14" x14ac:dyDescent="0.2">
      <c r="A77" s="49" t="s">
        <v>84</v>
      </c>
      <c r="B77" s="49">
        <v>0</v>
      </c>
      <c r="C77" s="49">
        <v>0</v>
      </c>
      <c r="D77" s="49">
        <v>0</v>
      </c>
      <c r="E77" s="49">
        <v>0</v>
      </c>
      <c r="F77" s="49">
        <v>95398.22</v>
      </c>
      <c r="G77" s="49">
        <v>92592.39</v>
      </c>
      <c r="H77" s="49">
        <v>92592.39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50">
        <v>280583</v>
      </c>
    </row>
    <row r="78" spans="1:14" x14ac:dyDescent="0.2">
      <c r="A78" s="49" t="s">
        <v>85</v>
      </c>
      <c r="B78" s="49">
        <v>0</v>
      </c>
      <c r="C78" s="49">
        <v>0</v>
      </c>
      <c r="D78" s="49">
        <v>0</v>
      </c>
      <c r="E78" s="49">
        <v>0</v>
      </c>
      <c r="F78" s="49">
        <v>32858.28</v>
      </c>
      <c r="G78" s="49">
        <v>31891.86</v>
      </c>
      <c r="H78" s="49">
        <v>31891.86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50">
        <v>96642</v>
      </c>
    </row>
    <row r="79" spans="1:14" x14ac:dyDescent="0.2">
      <c r="A79" s="49" t="s">
        <v>86</v>
      </c>
      <c r="B79" s="49">
        <v>0</v>
      </c>
      <c r="C79" s="49">
        <v>0</v>
      </c>
      <c r="D79" s="49">
        <v>0</v>
      </c>
      <c r="E79" s="49">
        <v>0</v>
      </c>
      <c r="F79" s="49">
        <v>509990.14</v>
      </c>
      <c r="G79" s="49">
        <v>494990.43</v>
      </c>
      <c r="H79" s="49">
        <v>494990.43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50">
        <v>1499971</v>
      </c>
    </row>
    <row r="80" spans="1:14" x14ac:dyDescent="0.2">
      <c r="A80" s="49" t="s">
        <v>87</v>
      </c>
      <c r="B80" s="49">
        <v>0</v>
      </c>
      <c r="C80" s="49">
        <v>0</v>
      </c>
      <c r="D80" s="49">
        <v>0</v>
      </c>
      <c r="E80" s="49">
        <v>0</v>
      </c>
      <c r="F80" s="49">
        <v>435655.6</v>
      </c>
      <c r="G80" s="49">
        <v>422842.2</v>
      </c>
      <c r="H80" s="49">
        <v>422842.2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50">
        <v>1281340</v>
      </c>
    </row>
    <row r="81" spans="1:14" x14ac:dyDescent="0.2">
      <c r="A81" s="49" t="s">
        <v>88</v>
      </c>
      <c r="B81" s="49">
        <v>0</v>
      </c>
      <c r="C81" s="49">
        <v>0</v>
      </c>
      <c r="D81" s="49">
        <v>0</v>
      </c>
      <c r="E81" s="49">
        <v>0</v>
      </c>
      <c r="F81" s="49">
        <v>50345.5</v>
      </c>
      <c r="G81" s="49">
        <v>48864.75</v>
      </c>
      <c r="H81" s="49">
        <v>48864.75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50">
        <v>148075</v>
      </c>
    </row>
    <row r="82" spans="1:14" x14ac:dyDescent="0.2">
      <c r="A82" s="49" t="s">
        <v>89</v>
      </c>
      <c r="B82" s="49">
        <v>0</v>
      </c>
      <c r="C82" s="49">
        <v>0</v>
      </c>
      <c r="D82" s="49">
        <v>0</v>
      </c>
      <c r="E82" s="49">
        <v>0</v>
      </c>
      <c r="F82" s="49">
        <v>504209.12</v>
      </c>
      <c r="G82" s="49">
        <v>489379.44</v>
      </c>
      <c r="H82" s="49">
        <v>489379.44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50">
        <v>1482968</v>
      </c>
    </row>
    <row r="83" spans="1:14" x14ac:dyDescent="0.2">
      <c r="A83" s="49" t="s">
        <v>90</v>
      </c>
      <c r="B83" s="49">
        <v>0</v>
      </c>
      <c r="C83" s="49">
        <v>0</v>
      </c>
      <c r="D83" s="49">
        <v>0</v>
      </c>
      <c r="E83" s="49">
        <v>0</v>
      </c>
      <c r="F83" s="49">
        <v>1720754.62</v>
      </c>
      <c r="G83" s="49">
        <v>1670144.19</v>
      </c>
      <c r="H83" s="49">
        <v>1670144.19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50">
        <v>5061043</v>
      </c>
    </row>
    <row r="84" spans="1:14" x14ac:dyDescent="0.2">
      <c r="A84" s="49" t="s">
        <v>91</v>
      </c>
      <c r="B84" s="49">
        <v>0</v>
      </c>
      <c r="C84" s="49">
        <v>0</v>
      </c>
      <c r="D84" s="49">
        <v>0</v>
      </c>
      <c r="E84" s="49">
        <v>0</v>
      </c>
      <c r="F84" s="49">
        <v>173198.38</v>
      </c>
      <c r="G84" s="49">
        <v>168104.31</v>
      </c>
      <c r="H84" s="49">
        <v>168104.31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50">
        <v>509407</v>
      </c>
    </row>
    <row r="85" spans="1:14" x14ac:dyDescent="0.2">
      <c r="A85" s="49" t="s">
        <v>92</v>
      </c>
      <c r="B85" s="49">
        <v>0</v>
      </c>
      <c r="C85" s="49">
        <v>0</v>
      </c>
      <c r="D85" s="49">
        <v>0</v>
      </c>
      <c r="E85" s="49">
        <v>0</v>
      </c>
      <c r="F85" s="49">
        <v>124433.88</v>
      </c>
      <c r="G85" s="49">
        <v>120774.06</v>
      </c>
      <c r="H85" s="49">
        <v>120774.06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50">
        <v>365982</v>
      </c>
    </row>
    <row r="86" spans="1:14" x14ac:dyDescent="0.2">
      <c r="A86" s="49" t="s">
        <v>93</v>
      </c>
      <c r="B86" s="49">
        <v>0</v>
      </c>
      <c r="C86" s="49">
        <v>0</v>
      </c>
      <c r="D86" s="49">
        <v>0</v>
      </c>
      <c r="E86" s="49">
        <v>0</v>
      </c>
      <c r="F86" s="49">
        <v>856300.2</v>
      </c>
      <c r="G86" s="49">
        <v>831114.9</v>
      </c>
      <c r="H86" s="49">
        <v>831114.9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50">
        <v>2518530</v>
      </c>
    </row>
    <row r="87" spans="1:14" x14ac:dyDescent="0.2">
      <c r="A87" s="49" t="s">
        <v>94</v>
      </c>
      <c r="B87" s="49">
        <v>0</v>
      </c>
      <c r="C87" s="49">
        <v>0</v>
      </c>
      <c r="D87" s="49">
        <v>0</v>
      </c>
      <c r="E87" s="49">
        <v>0</v>
      </c>
      <c r="F87" s="49">
        <v>6317.54</v>
      </c>
      <c r="G87" s="49">
        <v>6131.73</v>
      </c>
      <c r="H87" s="49">
        <v>6131.73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50">
        <v>18581</v>
      </c>
    </row>
    <row r="88" spans="1:14" x14ac:dyDescent="0.2">
      <c r="A88" s="49" t="s">
        <v>95</v>
      </c>
      <c r="B88" s="49">
        <v>0</v>
      </c>
      <c r="C88" s="49">
        <v>0</v>
      </c>
      <c r="D88" s="49">
        <v>0</v>
      </c>
      <c r="E88" s="49">
        <v>0</v>
      </c>
      <c r="F88" s="49">
        <v>18626.560000000001</v>
      </c>
      <c r="G88" s="49">
        <v>18078.72</v>
      </c>
      <c r="H88" s="49">
        <v>18078.72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50">
        <v>54784</v>
      </c>
    </row>
    <row r="89" spans="1:14" x14ac:dyDescent="0.2">
      <c r="A89" s="49" t="s">
        <v>96</v>
      </c>
      <c r="B89" s="49">
        <v>0</v>
      </c>
      <c r="C89" s="49">
        <v>0</v>
      </c>
      <c r="D89" s="49">
        <v>0</v>
      </c>
      <c r="E89" s="49">
        <v>0</v>
      </c>
      <c r="F89" s="49">
        <v>188508.92</v>
      </c>
      <c r="G89" s="49">
        <v>182964.54</v>
      </c>
      <c r="H89" s="49">
        <v>182964.54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50">
        <v>554438</v>
      </c>
    </row>
    <row r="90" spans="1:14" x14ac:dyDescent="0.2">
      <c r="A90" s="49" t="s">
        <v>97</v>
      </c>
      <c r="B90" s="49">
        <v>0</v>
      </c>
      <c r="C90" s="49">
        <v>0</v>
      </c>
      <c r="D90" s="49">
        <v>0</v>
      </c>
      <c r="E90" s="49">
        <v>0</v>
      </c>
      <c r="F90" s="49">
        <v>3720.28</v>
      </c>
      <c r="G90" s="49">
        <v>3610.86</v>
      </c>
      <c r="H90" s="49">
        <v>3610.86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50">
        <v>10942</v>
      </c>
    </row>
    <row r="91" spans="1:14" x14ac:dyDescent="0.2">
      <c r="A91" s="49" t="s">
        <v>98</v>
      </c>
      <c r="B91" s="49">
        <v>0</v>
      </c>
      <c r="C91" s="49">
        <v>0</v>
      </c>
      <c r="D91" s="49">
        <v>0</v>
      </c>
      <c r="E91" s="49">
        <v>0</v>
      </c>
      <c r="F91" s="49">
        <v>135133.68</v>
      </c>
      <c r="G91" s="49">
        <v>131159.16</v>
      </c>
      <c r="H91" s="49">
        <v>131159.16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50">
        <v>397452</v>
      </c>
    </row>
    <row r="92" spans="1:14" x14ac:dyDescent="0.2">
      <c r="A92" s="49" t="s">
        <v>99</v>
      </c>
      <c r="B92" s="49">
        <v>0</v>
      </c>
      <c r="C92" s="49">
        <v>0</v>
      </c>
      <c r="D92" s="49">
        <v>0</v>
      </c>
      <c r="E92" s="49">
        <v>0</v>
      </c>
      <c r="F92" s="49">
        <v>1316128.78</v>
      </c>
      <c r="G92" s="49">
        <v>1277419.1100000001</v>
      </c>
      <c r="H92" s="49">
        <v>1277419.1100000001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50">
        <v>3870967</v>
      </c>
    </row>
    <row r="93" spans="1:14" x14ac:dyDescent="0.2">
      <c r="A93" s="49" t="s">
        <v>100</v>
      </c>
      <c r="B93" s="49">
        <v>0</v>
      </c>
      <c r="C93" s="49">
        <v>0</v>
      </c>
      <c r="D93" s="49">
        <v>0</v>
      </c>
      <c r="E93" s="49">
        <v>0</v>
      </c>
      <c r="F93" s="49">
        <v>247486.34</v>
      </c>
      <c r="G93" s="49">
        <v>240207.33</v>
      </c>
      <c r="H93" s="49">
        <v>240207.33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50">
        <v>727901</v>
      </c>
    </row>
    <row r="94" spans="1:14" x14ac:dyDescent="0.2">
      <c r="A94" s="49" t="s">
        <v>166</v>
      </c>
      <c r="B94" s="49">
        <v>0</v>
      </c>
      <c r="C94" s="49">
        <v>0</v>
      </c>
      <c r="D94" s="49">
        <v>0</v>
      </c>
      <c r="E94" s="49">
        <v>0</v>
      </c>
      <c r="F94" s="49">
        <v>128857.96</v>
      </c>
      <c r="G94" s="49">
        <v>125068.02</v>
      </c>
      <c r="H94" s="49">
        <v>125068.02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50">
        <v>378994</v>
      </c>
    </row>
    <row r="95" spans="1:14" x14ac:dyDescent="0.2">
      <c r="A95" s="49" t="s">
        <v>102</v>
      </c>
      <c r="B95" s="49">
        <v>0</v>
      </c>
      <c r="C95" s="49">
        <v>0</v>
      </c>
      <c r="D95" s="49">
        <v>0</v>
      </c>
      <c r="E95" s="49">
        <v>0</v>
      </c>
      <c r="F95" s="49">
        <v>3266783.58</v>
      </c>
      <c r="G95" s="49">
        <v>3170701.71</v>
      </c>
      <c r="H95" s="49">
        <v>3170701.71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50">
        <v>9608187</v>
      </c>
    </row>
    <row r="96" spans="1:14" x14ac:dyDescent="0.2">
      <c r="A96" s="49" t="s">
        <v>103</v>
      </c>
      <c r="B96" s="49">
        <v>0</v>
      </c>
      <c r="C96" s="49">
        <v>0</v>
      </c>
      <c r="D96" s="49">
        <v>0</v>
      </c>
      <c r="E96" s="49">
        <v>0</v>
      </c>
      <c r="F96" s="49">
        <v>133843.04</v>
      </c>
      <c r="G96" s="49">
        <v>129906.48</v>
      </c>
      <c r="H96" s="49">
        <v>129906.48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50">
        <v>393656</v>
      </c>
    </row>
    <row r="97" spans="1:14" x14ac:dyDescent="0.2">
      <c r="A97" s="49" t="s">
        <v>104</v>
      </c>
      <c r="B97" s="49">
        <v>0</v>
      </c>
      <c r="C97" s="49">
        <v>0</v>
      </c>
      <c r="D97" s="49">
        <v>0</v>
      </c>
      <c r="E97" s="49">
        <v>0</v>
      </c>
      <c r="F97" s="49">
        <v>221115.94</v>
      </c>
      <c r="G97" s="49">
        <v>214612.53</v>
      </c>
      <c r="H97" s="49">
        <v>214612.53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50">
        <v>650341</v>
      </c>
    </row>
    <row r="98" spans="1:14" x14ac:dyDescent="0.2">
      <c r="A98" s="49" t="s">
        <v>105</v>
      </c>
      <c r="B98" s="49">
        <v>0</v>
      </c>
      <c r="C98" s="49">
        <v>0</v>
      </c>
      <c r="D98" s="49">
        <v>0</v>
      </c>
      <c r="E98" s="49">
        <v>0</v>
      </c>
      <c r="F98" s="49">
        <v>163445.14000000001</v>
      </c>
      <c r="G98" s="49">
        <v>158637.93</v>
      </c>
      <c r="H98" s="49">
        <v>158637.93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50">
        <v>480721</v>
      </c>
    </row>
    <row r="99" spans="1:14" x14ac:dyDescent="0.2">
      <c r="A99" s="49" t="s">
        <v>106</v>
      </c>
      <c r="B99" s="49">
        <v>0</v>
      </c>
      <c r="C99" s="49">
        <v>0</v>
      </c>
      <c r="D99" s="49">
        <v>0</v>
      </c>
      <c r="E99" s="49">
        <v>0</v>
      </c>
      <c r="F99" s="49">
        <v>818051.56</v>
      </c>
      <c r="G99" s="49">
        <v>793991.22</v>
      </c>
      <c r="H99" s="49">
        <v>793991.22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50">
        <v>2406034</v>
      </c>
    </row>
    <row r="100" spans="1:14" x14ac:dyDescent="0.2">
      <c r="A100" s="49" t="s">
        <v>107</v>
      </c>
      <c r="B100" s="49">
        <v>0</v>
      </c>
      <c r="C100" s="49">
        <v>0</v>
      </c>
      <c r="D100" s="49">
        <v>0</v>
      </c>
      <c r="E100" s="49">
        <v>0</v>
      </c>
      <c r="F100" s="49">
        <v>505834.66</v>
      </c>
      <c r="G100" s="49">
        <v>490957.17</v>
      </c>
      <c r="H100" s="49">
        <v>490957.17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50">
        <v>1487749</v>
      </c>
    </row>
    <row r="101" spans="1:14" x14ac:dyDescent="0.2">
      <c r="A101" s="49" t="s">
        <v>108</v>
      </c>
      <c r="B101" s="49">
        <v>0</v>
      </c>
      <c r="C101" s="49">
        <v>0</v>
      </c>
      <c r="D101" s="49">
        <v>0</v>
      </c>
      <c r="E101" s="49">
        <v>0</v>
      </c>
      <c r="F101" s="49">
        <v>98388.52</v>
      </c>
      <c r="G101" s="49">
        <v>95494.74</v>
      </c>
      <c r="H101" s="49">
        <v>95494.74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50">
        <v>289378</v>
      </c>
    </row>
    <row r="102" spans="1:14" x14ac:dyDescent="0.2">
      <c r="A102" s="49" t="s">
        <v>109</v>
      </c>
      <c r="B102" s="49">
        <v>0</v>
      </c>
      <c r="C102" s="49">
        <v>0</v>
      </c>
      <c r="D102" s="49">
        <v>0</v>
      </c>
      <c r="E102" s="49">
        <v>0</v>
      </c>
      <c r="F102" s="49">
        <v>1973.36</v>
      </c>
      <c r="G102" s="49">
        <v>1915.32</v>
      </c>
      <c r="H102" s="49">
        <v>1915.32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50">
        <v>5804</v>
      </c>
    </row>
    <row r="103" spans="1:14" x14ac:dyDescent="0.2">
      <c r="A103" s="49" t="s">
        <v>110</v>
      </c>
      <c r="B103" s="49">
        <v>0</v>
      </c>
      <c r="C103" s="49">
        <v>0</v>
      </c>
      <c r="D103" s="49">
        <v>0</v>
      </c>
      <c r="E103" s="49">
        <v>0</v>
      </c>
      <c r="F103" s="49">
        <v>9005.24</v>
      </c>
      <c r="G103" s="49">
        <v>8740.3799999999992</v>
      </c>
      <c r="H103" s="49">
        <v>8740.3799999999992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50">
        <v>26486</v>
      </c>
    </row>
    <row r="104" spans="1:14" x14ac:dyDescent="0.2">
      <c r="A104" s="49" t="s">
        <v>111</v>
      </c>
      <c r="B104" s="49">
        <v>0</v>
      </c>
      <c r="C104" s="49">
        <v>0</v>
      </c>
      <c r="D104" s="49">
        <v>0</v>
      </c>
      <c r="E104" s="49">
        <v>0</v>
      </c>
      <c r="F104" s="49">
        <v>1658.86</v>
      </c>
      <c r="G104" s="49">
        <v>1610.07</v>
      </c>
      <c r="H104" s="49">
        <v>1610.07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50">
        <v>4879</v>
      </c>
    </row>
    <row r="105" spans="1:14" x14ac:dyDescent="0.2">
      <c r="A105" s="49" t="s">
        <v>112</v>
      </c>
      <c r="B105" s="49">
        <v>0</v>
      </c>
      <c r="C105" s="49">
        <v>0</v>
      </c>
      <c r="D105" s="49">
        <v>0</v>
      </c>
      <c r="E105" s="49">
        <v>0</v>
      </c>
      <c r="F105" s="49">
        <v>19204.560000000001</v>
      </c>
      <c r="G105" s="49">
        <v>18639.72</v>
      </c>
      <c r="H105" s="49">
        <v>18639.72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50">
        <v>56484</v>
      </c>
    </row>
    <row r="106" spans="1:14" x14ac:dyDescent="0.2">
      <c r="A106" s="49" t="s">
        <v>113</v>
      </c>
      <c r="B106" s="49">
        <v>0</v>
      </c>
      <c r="C106" s="49">
        <v>0</v>
      </c>
      <c r="D106" s="49">
        <v>0</v>
      </c>
      <c r="E106" s="49">
        <v>0</v>
      </c>
      <c r="F106" s="49">
        <v>60131.040000000001</v>
      </c>
      <c r="G106" s="49">
        <v>58362.48</v>
      </c>
      <c r="H106" s="49">
        <v>58362.48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50">
        <v>176856</v>
      </c>
    </row>
    <row r="107" spans="1:14" x14ac:dyDescent="0.2">
      <c r="A107" s="49" t="s">
        <v>114</v>
      </c>
      <c r="B107" s="49">
        <v>0</v>
      </c>
      <c r="C107" s="49">
        <v>0</v>
      </c>
      <c r="D107" s="49">
        <v>0</v>
      </c>
      <c r="E107" s="49">
        <v>0</v>
      </c>
      <c r="F107" s="49">
        <v>12655.82</v>
      </c>
      <c r="G107" s="49">
        <v>12283.59</v>
      </c>
      <c r="H107" s="49">
        <v>12283.59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50">
        <v>37223</v>
      </c>
    </row>
    <row r="108" spans="1:14" x14ac:dyDescent="0.2">
      <c r="A108" s="49" t="s">
        <v>115</v>
      </c>
      <c r="B108" s="49">
        <v>0</v>
      </c>
      <c r="C108" s="49">
        <v>0</v>
      </c>
      <c r="D108" s="49">
        <v>0</v>
      </c>
      <c r="E108" s="49">
        <v>0</v>
      </c>
      <c r="F108" s="49">
        <v>351003.08</v>
      </c>
      <c r="G108" s="49">
        <v>340679.46</v>
      </c>
      <c r="H108" s="49">
        <v>340679.46</v>
      </c>
      <c r="I108" s="49">
        <v>0</v>
      </c>
      <c r="J108" s="49">
        <v>0</v>
      </c>
      <c r="K108" s="49">
        <v>0</v>
      </c>
      <c r="L108" s="49">
        <v>0</v>
      </c>
      <c r="M108" s="49">
        <v>0</v>
      </c>
      <c r="N108" s="50">
        <v>1032362</v>
      </c>
    </row>
    <row r="109" spans="1:14" x14ac:dyDescent="0.2">
      <c r="A109" s="49" t="s">
        <v>116</v>
      </c>
      <c r="B109" s="49">
        <v>0</v>
      </c>
      <c r="C109" s="49">
        <v>0</v>
      </c>
      <c r="D109" s="49">
        <v>0</v>
      </c>
      <c r="E109" s="49">
        <v>0</v>
      </c>
      <c r="F109" s="49">
        <v>9416.64</v>
      </c>
      <c r="G109" s="49">
        <v>9139.68</v>
      </c>
      <c r="H109" s="49">
        <v>9139.68</v>
      </c>
      <c r="I109" s="49">
        <v>0</v>
      </c>
      <c r="J109" s="49">
        <v>0</v>
      </c>
      <c r="K109" s="49">
        <v>0</v>
      </c>
      <c r="L109" s="49">
        <v>0</v>
      </c>
      <c r="M109" s="49">
        <v>0</v>
      </c>
      <c r="N109" s="50">
        <v>27696</v>
      </c>
    </row>
    <row r="110" spans="1:14" x14ac:dyDescent="0.2">
      <c r="A110" s="49" t="s">
        <v>117</v>
      </c>
      <c r="B110" s="49">
        <v>0</v>
      </c>
      <c r="C110" s="49">
        <v>0</v>
      </c>
      <c r="D110" s="49">
        <v>0</v>
      </c>
      <c r="E110" s="49">
        <v>0</v>
      </c>
      <c r="F110" s="49">
        <v>126121.3</v>
      </c>
      <c r="G110" s="49">
        <v>122411.85</v>
      </c>
      <c r="H110" s="49">
        <v>122411.85</v>
      </c>
      <c r="I110" s="49">
        <v>0</v>
      </c>
      <c r="J110" s="49">
        <v>0</v>
      </c>
      <c r="K110" s="49">
        <v>0</v>
      </c>
      <c r="L110" s="49">
        <v>0</v>
      </c>
      <c r="M110" s="49">
        <v>0</v>
      </c>
      <c r="N110" s="50">
        <v>370945</v>
      </c>
    </row>
    <row r="111" spans="1:14" x14ac:dyDescent="0.2">
      <c r="A111" s="49" t="s">
        <v>118</v>
      </c>
      <c r="B111" s="49">
        <v>0</v>
      </c>
      <c r="C111" s="49">
        <v>0</v>
      </c>
      <c r="D111" s="49">
        <v>0</v>
      </c>
      <c r="E111" s="49">
        <v>0</v>
      </c>
      <c r="F111" s="49">
        <v>108345.76</v>
      </c>
      <c r="G111" s="49">
        <v>105159.12</v>
      </c>
      <c r="H111" s="49">
        <v>105159.12</v>
      </c>
      <c r="I111" s="49">
        <v>0</v>
      </c>
      <c r="J111" s="49">
        <v>0</v>
      </c>
      <c r="K111" s="49">
        <v>0</v>
      </c>
      <c r="L111" s="49">
        <v>0</v>
      </c>
      <c r="M111" s="49">
        <v>0</v>
      </c>
      <c r="N111" s="50">
        <v>318664</v>
      </c>
    </row>
    <row r="112" spans="1:14" x14ac:dyDescent="0.2">
      <c r="A112" s="49" t="s">
        <v>119</v>
      </c>
      <c r="B112" s="49">
        <v>0</v>
      </c>
      <c r="C112" s="49">
        <v>0</v>
      </c>
      <c r="D112" s="49">
        <v>0</v>
      </c>
      <c r="E112" s="49">
        <v>0</v>
      </c>
      <c r="F112" s="49">
        <v>1142120.18</v>
      </c>
      <c r="G112" s="49">
        <v>1108528.4099999999</v>
      </c>
      <c r="H112" s="49">
        <v>1108528.4099999999</v>
      </c>
      <c r="I112" s="49">
        <v>0</v>
      </c>
      <c r="J112" s="49">
        <v>0</v>
      </c>
      <c r="K112" s="49">
        <v>0</v>
      </c>
      <c r="L112" s="49">
        <v>0</v>
      </c>
      <c r="M112" s="49">
        <v>0</v>
      </c>
      <c r="N112" s="50">
        <v>3359177</v>
      </c>
    </row>
    <row r="113" spans="1:14" x14ac:dyDescent="0.2">
      <c r="A113" s="49" t="s">
        <v>120</v>
      </c>
      <c r="B113" s="49">
        <v>0</v>
      </c>
      <c r="C113" s="49">
        <v>0</v>
      </c>
      <c r="D113" s="49">
        <v>0</v>
      </c>
      <c r="E113" s="49">
        <v>0</v>
      </c>
      <c r="F113" s="49">
        <v>131072.38</v>
      </c>
      <c r="G113" s="49">
        <v>127217.31</v>
      </c>
      <c r="H113" s="49">
        <v>127217.31</v>
      </c>
      <c r="I113" s="49">
        <v>0</v>
      </c>
      <c r="J113" s="49">
        <v>0</v>
      </c>
      <c r="K113" s="49">
        <v>0</v>
      </c>
      <c r="L113" s="49">
        <v>0</v>
      </c>
      <c r="M113" s="49">
        <v>0</v>
      </c>
      <c r="N113" s="50">
        <v>385507</v>
      </c>
    </row>
    <row r="114" spans="1:14" x14ac:dyDescent="0.2">
      <c r="A114" s="49" t="s">
        <v>167</v>
      </c>
      <c r="B114" s="49">
        <v>0</v>
      </c>
      <c r="C114" s="49">
        <v>0</v>
      </c>
      <c r="D114" s="49">
        <v>0</v>
      </c>
      <c r="E114" s="49">
        <v>0</v>
      </c>
      <c r="F114" s="49">
        <v>4805.8999999999996</v>
      </c>
      <c r="G114" s="49">
        <v>4664.55</v>
      </c>
      <c r="H114" s="49">
        <v>4664.55</v>
      </c>
      <c r="I114" s="49">
        <v>0</v>
      </c>
      <c r="J114" s="49">
        <v>0</v>
      </c>
      <c r="K114" s="49">
        <v>0</v>
      </c>
      <c r="L114" s="49">
        <v>0</v>
      </c>
      <c r="M114" s="49">
        <v>0</v>
      </c>
      <c r="N114" s="50">
        <v>14135</v>
      </c>
    </row>
    <row r="115" spans="1:14" x14ac:dyDescent="0.2">
      <c r="A115" s="49" t="s">
        <v>122</v>
      </c>
      <c r="B115" s="49">
        <v>0</v>
      </c>
      <c r="C115" s="49">
        <v>0</v>
      </c>
      <c r="D115" s="49">
        <v>0</v>
      </c>
      <c r="E115" s="49">
        <v>0</v>
      </c>
      <c r="F115" s="49">
        <v>1219546</v>
      </c>
      <c r="G115" s="49">
        <v>1183677</v>
      </c>
      <c r="H115" s="49">
        <v>1183677</v>
      </c>
      <c r="I115" s="49">
        <v>0</v>
      </c>
      <c r="J115" s="49">
        <v>0</v>
      </c>
      <c r="K115" s="49">
        <v>0</v>
      </c>
      <c r="L115" s="49">
        <v>0</v>
      </c>
      <c r="M115" s="49">
        <v>0</v>
      </c>
      <c r="N115" s="50">
        <v>3586900</v>
      </c>
    </row>
    <row r="116" spans="1:14" x14ac:dyDescent="0.2">
      <c r="A116" s="49" t="s">
        <v>123</v>
      </c>
      <c r="B116" s="49">
        <v>0</v>
      </c>
      <c r="C116" s="49">
        <v>0</v>
      </c>
      <c r="D116" s="49">
        <v>0</v>
      </c>
      <c r="E116" s="49">
        <v>0</v>
      </c>
      <c r="F116" s="49">
        <v>133.62</v>
      </c>
      <c r="G116" s="49">
        <v>129.69</v>
      </c>
      <c r="H116" s="49">
        <v>129.69</v>
      </c>
      <c r="I116" s="49">
        <v>0</v>
      </c>
      <c r="J116" s="49">
        <v>0</v>
      </c>
      <c r="K116" s="49">
        <v>0</v>
      </c>
      <c r="L116" s="49">
        <v>0</v>
      </c>
      <c r="M116" s="49">
        <v>0</v>
      </c>
      <c r="N116" s="50">
        <v>393</v>
      </c>
    </row>
    <row r="117" spans="1:14" x14ac:dyDescent="0.2">
      <c r="A117" s="49" t="s">
        <v>124</v>
      </c>
      <c r="B117" s="49">
        <v>0</v>
      </c>
      <c r="C117" s="49">
        <v>0</v>
      </c>
      <c r="D117" s="49">
        <v>0</v>
      </c>
      <c r="E117" s="49">
        <v>0</v>
      </c>
      <c r="F117" s="49">
        <v>13902.26</v>
      </c>
      <c r="G117" s="49">
        <v>13493.37</v>
      </c>
      <c r="H117" s="49">
        <v>13493.37</v>
      </c>
      <c r="I117" s="49">
        <v>0</v>
      </c>
      <c r="J117" s="49">
        <v>0</v>
      </c>
      <c r="K117" s="49">
        <v>0</v>
      </c>
      <c r="L117" s="49">
        <v>0</v>
      </c>
      <c r="M117" s="49">
        <v>0</v>
      </c>
      <c r="N117" s="50">
        <v>40889</v>
      </c>
    </row>
    <row r="118" spans="1:14" x14ac:dyDescent="0.2">
      <c r="A118" s="49" t="s">
        <v>125</v>
      </c>
      <c r="B118" s="49">
        <v>0</v>
      </c>
      <c r="C118" s="49">
        <v>0</v>
      </c>
      <c r="D118" s="49">
        <v>0</v>
      </c>
      <c r="E118" s="49">
        <v>0</v>
      </c>
      <c r="F118" s="49">
        <v>63032.26</v>
      </c>
      <c r="G118" s="49">
        <v>61178.37</v>
      </c>
      <c r="H118" s="49">
        <v>61178.37</v>
      </c>
      <c r="I118" s="49">
        <v>0</v>
      </c>
      <c r="J118" s="49">
        <v>0</v>
      </c>
      <c r="K118" s="49">
        <v>0</v>
      </c>
      <c r="L118" s="49">
        <v>0</v>
      </c>
      <c r="M118" s="49">
        <v>0</v>
      </c>
      <c r="N118" s="50">
        <v>185389</v>
      </c>
    </row>
    <row r="119" spans="1:14" x14ac:dyDescent="0.2">
      <c r="A119" s="49" t="s">
        <v>126</v>
      </c>
      <c r="B119" s="49">
        <v>0</v>
      </c>
      <c r="C119" s="49">
        <v>0</v>
      </c>
      <c r="D119" s="49">
        <v>0</v>
      </c>
      <c r="E119" s="49">
        <v>0</v>
      </c>
      <c r="F119" s="49">
        <v>23171</v>
      </c>
      <c r="G119" s="49">
        <v>22489.5</v>
      </c>
      <c r="H119" s="49">
        <v>22489.5</v>
      </c>
      <c r="I119" s="49">
        <v>0</v>
      </c>
      <c r="J119" s="49">
        <v>0</v>
      </c>
      <c r="K119" s="49">
        <v>0</v>
      </c>
      <c r="L119" s="49">
        <v>0</v>
      </c>
      <c r="M119" s="49">
        <v>0</v>
      </c>
      <c r="N119" s="50">
        <v>68150</v>
      </c>
    </row>
    <row r="120" spans="1:14" x14ac:dyDescent="0.2">
      <c r="A120" s="49" t="s">
        <v>127</v>
      </c>
      <c r="B120" s="49">
        <v>0</v>
      </c>
      <c r="C120" s="49">
        <v>0</v>
      </c>
      <c r="D120" s="49">
        <v>0</v>
      </c>
      <c r="E120" s="49">
        <v>0</v>
      </c>
      <c r="F120" s="49">
        <v>243.78</v>
      </c>
      <c r="G120" s="49">
        <v>236.61</v>
      </c>
      <c r="H120" s="49">
        <v>236.61</v>
      </c>
      <c r="I120" s="49">
        <v>0</v>
      </c>
      <c r="J120" s="49">
        <v>0</v>
      </c>
      <c r="K120" s="49">
        <v>0</v>
      </c>
      <c r="L120" s="49">
        <v>0</v>
      </c>
      <c r="M120" s="49">
        <v>0</v>
      </c>
      <c r="N120" s="50">
        <v>717</v>
      </c>
    </row>
    <row r="121" spans="1:14" x14ac:dyDescent="0.2">
      <c r="A121" s="49" t="s">
        <v>128</v>
      </c>
      <c r="B121" s="49">
        <v>0</v>
      </c>
      <c r="C121" s="49">
        <v>0</v>
      </c>
      <c r="D121" s="49">
        <v>0</v>
      </c>
      <c r="E121" s="49">
        <v>0</v>
      </c>
      <c r="F121" s="49">
        <v>36903.26</v>
      </c>
      <c r="G121" s="49">
        <v>35817.870000000003</v>
      </c>
      <c r="H121" s="49">
        <v>35817.870000000003</v>
      </c>
      <c r="I121" s="49">
        <v>0</v>
      </c>
      <c r="J121" s="49">
        <v>0</v>
      </c>
      <c r="K121" s="49">
        <v>0</v>
      </c>
      <c r="L121" s="49">
        <v>0</v>
      </c>
      <c r="M121" s="49">
        <v>0</v>
      </c>
      <c r="N121" s="50">
        <v>108539</v>
      </c>
    </row>
    <row r="122" spans="1:14" x14ac:dyDescent="0.2">
      <c r="A122" s="49" t="s">
        <v>129</v>
      </c>
      <c r="B122" s="49">
        <v>0</v>
      </c>
      <c r="C122" s="49">
        <v>0</v>
      </c>
      <c r="D122" s="49">
        <v>0</v>
      </c>
      <c r="E122" s="49">
        <v>0</v>
      </c>
      <c r="F122" s="49">
        <v>431333.18</v>
      </c>
      <c r="G122" s="49">
        <v>418646.91</v>
      </c>
      <c r="H122" s="49">
        <v>418646.91</v>
      </c>
      <c r="I122" s="49">
        <v>0</v>
      </c>
      <c r="J122" s="49">
        <v>0</v>
      </c>
      <c r="K122" s="49">
        <v>0</v>
      </c>
      <c r="L122" s="49">
        <v>0</v>
      </c>
      <c r="M122" s="49">
        <v>0</v>
      </c>
      <c r="N122" s="50">
        <v>1268627</v>
      </c>
    </row>
    <row r="123" spans="1:14" x14ac:dyDescent="0.2">
      <c r="A123" s="49" t="s">
        <v>130</v>
      </c>
      <c r="B123" s="49">
        <v>0</v>
      </c>
      <c r="C123" s="49">
        <v>0</v>
      </c>
      <c r="D123" s="49">
        <v>0</v>
      </c>
      <c r="E123" s="49">
        <v>0</v>
      </c>
      <c r="F123" s="49">
        <v>384230.6</v>
      </c>
      <c r="G123" s="49">
        <v>372929.7</v>
      </c>
      <c r="H123" s="49">
        <v>372929.7</v>
      </c>
      <c r="I123" s="49">
        <v>0</v>
      </c>
      <c r="J123" s="49">
        <v>0</v>
      </c>
      <c r="K123" s="49">
        <v>0</v>
      </c>
      <c r="L123" s="49">
        <v>0</v>
      </c>
      <c r="M123" s="49">
        <v>0</v>
      </c>
      <c r="N123" s="50">
        <v>1130090</v>
      </c>
    </row>
    <row r="124" spans="1:14" x14ac:dyDescent="0.2">
      <c r="A124" s="49" t="s">
        <v>131</v>
      </c>
      <c r="B124" s="49">
        <v>0</v>
      </c>
      <c r="C124" s="49">
        <v>0</v>
      </c>
      <c r="D124" s="49">
        <v>0</v>
      </c>
      <c r="E124" s="49">
        <v>0</v>
      </c>
      <c r="F124" s="49">
        <v>41965.52</v>
      </c>
      <c r="G124" s="49">
        <v>40731.24</v>
      </c>
      <c r="H124" s="49">
        <v>40731.24</v>
      </c>
      <c r="I124" s="49">
        <v>0</v>
      </c>
      <c r="J124" s="49">
        <v>0</v>
      </c>
      <c r="K124" s="49">
        <v>0</v>
      </c>
      <c r="L124" s="49">
        <v>0</v>
      </c>
      <c r="M124" s="49">
        <v>0</v>
      </c>
      <c r="N124" s="50">
        <v>123428</v>
      </c>
    </row>
    <row r="125" spans="1:14" x14ac:dyDescent="0.2">
      <c r="A125" s="49" t="s">
        <v>132</v>
      </c>
      <c r="B125" s="49">
        <v>0</v>
      </c>
      <c r="C125" s="49">
        <v>0</v>
      </c>
      <c r="D125" s="49">
        <v>0</v>
      </c>
      <c r="E125" s="49">
        <v>0</v>
      </c>
      <c r="F125" s="49">
        <v>7066.56</v>
      </c>
      <c r="G125" s="49">
        <v>6858.72</v>
      </c>
      <c r="H125" s="49">
        <v>6858.72</v>
      </c>
      <c r="I125" s="49">
        <v>0</v>
      </c>
      <c r="J125" s="49">
        <v>0</v>
      </c>
      <c r="K125" s="49">
        <v>0</v>
      </c>
      <c r="L125" s="49">
        <v>0</v>
      </c>
      <c r="M125" s="49">
        <v>0</v>
      </c>
      <c r="N125" s="50">
        <v>20784</v>
      </c>
    </row>
    <row r="126" spans="1:14" x14ac:dyDescent="0.2">
      <c r="A126" s="49" t="s">
        <v>133</v>
      </c>
      <c r="B126" s="49">
        <v>0</v>
      </c>
      <c r="C126" s="49">
        <v>0</v>
      </c>
      <c r="D126" s="49">
        <v>0</v>
      </c>
      <c r="E126" s="49">
        <v>0</v>
      </c>
      <c r="F126" s="49">
        <v>1015486.16</v>
      </c>
      <c r="G126" s="49">
        <v>985618.92</v>
      </c>
      <c r="H126" s="49">
        <v>985618.92</v>
      </c>
      <c r="I126" s="49">
        <v>0</v>
      </c>
      <c r="J126" s="49">
        <v>0</v>
      </c>
      <c r="K126" s="49">
        <v>0</v>
      </c>
      <c r="L126" s="49">
        <v>0</v>
      </c>
      <c r="M126" s="49">
        <v>0</v>
      </c>
      <c r="N126" s="50">
        <v>2986724</v>
      </c>
    </row>
    <row r="127" spans="1:14" x14ac:dyDescent="0.2">
      <c r="A127" s="49" t="s">
        <v>134</v>
      </c>
      <c r="B127" s="49">
        <v>0</v>
      </c>
      <c r="C127" s="49">
        <v>0</v>
      </c>
      <c r="D127" s="49">
        <v>0</v>
      </c>
      <c r="E127" s="49">
        <v>0</v>
      </c>
      <c r="F127" s="49">
        <v>10155.799999999999</v>
      </c>
      <c r="G127" s="49">
        <v>9857.1</v>
      </c>
      <c r="H127" s="49">
        <v>9857.1</v>
      </c>
      <c r="I127" s="49">
        <v>0</v>
      </c>
      <c r="J127" s="49">
        <v>0</v>
      </c>
      <c r="K127" s="49">
        <v>0</v>
      </c>
      <c r="L127" s="49">
        <v>0</v>
      </c>
      <c r="M127" s="49">
        <v>0</v>
      </c>
      <c r="N127" s="50">
        <v>29870</v>
      </c>
    </row>
    <row r="128" spans="1:14" x14ac:dyDescent="0.2">
      <c r="A128" s="49" t="s">
        <v>135</v>
      </c>
      <c r="B128" s="49">
        <v>0</v>
      </c>
      <c r="C128" s="49">
        <v>0</v>
      </c>
      <c r="D128" s="49">
        <v>0</v>
      </c>
      <c r="E128" s="49">
        <v>0</v>
      </c>
      <c r="F128" s="49">
        <v>152818.44</v>
      </c>
      <c r="G128" s="49">
        <v>148323.78</v>
      </c>
      <c r="H128" s="49">
        <v>148323.78</v>
      </c>
      <c r="I128" s="49">
        <v>0</v>
      </c>
      <c r="J128" s="49">
        <v>0</v>
      </c>
      <c r="K128" s="49">
        <v>0</v>
      </c>
      <c r="L128" s="49">
        <v>0</v>
      </c>
      <c r="M128" s="49">
        <v>0</v>
      </c>
      <c r="N128" s="50">
        <v>449466</v>
      </c>
    </row>
    <row r="129" spans="1:14" x14ac:dyDescent="0.2">
      <c r="A129" s="49" t="s">
        <v>136</v>
      </c>
      <c r="B129" s="49">
        <v>0</v>
      </c>
      <c r="C129" s="49">
        <v>0</v>
      </c>
      <c r="D129" s="49">
        <v>0</v>
      </c>
      <c r="E129" s="49">
        <v>0</v>
      </c>
      <c r="F129" s="49">
        <v>124299.58</v>
      </c>
      <c r="G129" s="49">
        <v>120643.71</v>
      </c>
      <c r="H129" s="49">
        <v>120643.71</v>
      </c>
      <c r="I129" s="49">
        <v>0</v>
      </c>
      <c r="J129" s="49">
        <v>0</v>
      </c>
      <c r="K129" s="49">
        <v>0</v>
      </c>
      <c r="L129" s="49">
        <v>0</v>
      </c>
      <c r="M129" s="49">
        <v>0</v>
      </c>
      <c r="N129" s="50">
        <v>365587</v>
      </c>
    </row>
    <row r="130" spans="1:14" x14ac:dyDescent="0.2">
      <c r="A130" s="49" t="s">
        <v>137</v>
      </c>
      <c r="B130" s="49">
        <v>0</v>
      </c>
      <c r="C130" s="49">
        <v>0</v>
      </c>
      <c r="D130" s="49">
        <v>0</v>
      </c>
      <c r="E130" s="49">
        <v>0</v>
      </c>
      <c r="F130" s="49">
        <v>21755.24</v>
      </c>
      <c r="G130" s="49">
        <v>21115.38</v>
      </c>
      <c r="H130" s="49">
        <v>21115.38</v>
      </c>
      <c r="I130" s="49">
        <v>0</v>
      </c>
      <c r="J130" s="49">
        <v>0</v>
      </c>
      <c r="K130" s="49">
        <v>0</v>
      </c>
      <c r="L130" s="49">
        <v>0</v>
      </c>
      <c r="M130" s="49">
        <v>0</v>
      </c>
      <c r="N130" s="50">
        <v>63986</v>
      </c>
    </row>
    <row r="131" spans="1:14" x14ac:dyDescent="0.2">
      <c r="A131" s="49" t="s">
        <v>138</v>
      </c>
      <c r="B131" s="49">
        <v>0</v>
      </c>
      <c r="C131" s="49">
        <v>0</v>
      </c>
      <c r="D131" s="49">
        <v>0</v>
      </c>
      <c r="E131" s="49">
        <v>0</v>
      </c>
      <c r="F131" s="49">
        <v>55011.32</v>
      </c>
      <c r="G131" s="49">
        <v>53393.34</v>
      </c>
      <c r="H131" s="49">
        <v>53393.34</v>
      </c>
      <c r="I131" s="49">
        <v>0</v>
      </c>
      <c r="J131" s="49">
        <v>0</v>
      </c>
      <c r="K131" s="49">
        <v>0</v>
      </c>
      <c r="L131" s="49">
        <v>0</v>
      </c>
      <c r="M131" s="49">
        <v>0</v>
      </c>
      <c r="N131" s="50">
        <v>161798</v>
      </c>
    </row>
    <row r="132" spans="1:14" x14ac:dyDescent="0.2">
      <c r="A132" s="49" t="s">
        <v>139</v>
      </c>
      <c r="B132" s="49">
        <v>0</v>
      </c>
      <c r="C132" s="49">
        <v>0</v>
      </c>
      <c r="D132" s="49">
        <v>0</v>
      </c>
      <c r="E132" s="49">
        <v>0</v>
      </c>
      <c r="F132" s="49">
        <v>25693.8</v>
      </c>
      <c r="G132" s="49">
        <v>24938.1</v>
      </c>
      <c r="H132" s="49">
        <v>24938.1</v>
      </c>
      <c r="I132" s="49">
        <v>0</v>
      </c>
      <c r="J132" s="49">
        <v>0</v>
      </c>
      <c r="K132" s="49">
        <v>0</v>
      </c>
      <c r="L132" s="49">
        <v>0</v>
      </c>
      <c r="M132" s="49">
        <v>0</v>
      </c>
      <c r="N132" s="50">
        <v>75570</v>
      </c>
    </row>
    <row r="133" spans="1:14" x14ac:dyDescent="0.2">
      <c r="A133" s="49" t="s">
        <v>140</v>
      </c>
      <c r="B133" s="49">
        <v>0</v>
      </c>
      <c r="C133" s="49">
        <v>0</v>
      </c>
      <c r="D133" s="49">
        <v>0</v>
      </c>
      <c r="E133" s="49">
        <v>0</v>
      </c>
      <c r="F133" s="49">
        <v>1240.32</v>
      </c>
      <c r="G133" s="49">
        <v>1203.8399999999999</v>
      </c>
      <c r="H133" s="49">
        <v>1203.8399999999999</v>
      </c>
      <c r="I133" s="49">
        <v>0</v>
      </c>
      <c r="J133" s="49">
        <v>0</v>
      </c>
      <c r="K133" s="49">
        <v>0</v>
      </c>
      <c r="L133" s="49">
        <v>0</v>
      </c>
      <c r="M133" s="49">
        <v>0</v>
      </c>
      <c r="N133" s="50">
        <v>3648</v>
      </c>
    </row>
    <row r="134" spans="1:14" x14ac:dyDescent="0.2">
      <c r="A134" s="49" t="s">
        <v>141</v>
      </c>
      <c r="B134" s="49">
        <v>0</v>
      </c>
      <c r="C134" s="49">
        <v>0</v>
      </c>
      <c r="D134" s="49">
        <v>0</v>
      </c>
      <c r="E134" s="49">
        <v>0</v>
      </c>
      <c r="F134" s="49">
        <v>605894.96</v>
      </c>
      <c r="G134" s="49">
        <v>588074.52</v>
      </c>
      <c r="H134" s="49">
        <v>588074.52</v>
      </c>
      <c r="I134" s="49">
        <v>0</v>
      </c>
      <c r="J134" s="49">
        <v>0</v>
      </c>
      <c r="K134" s="49">
        <v>0</v>
      </c>
      <c r="L134" s="49">
        <v>0</v>
      </c>
      <c r="M134" s="49">
        <v>0</v>
      </c>
      <c r="N134" s="50">
        <v>1782044</v>
      </c>
    </row>
    <row r="135" spans="1:14" ht="13.5" thickBot="1" x14ac:dyDescent="0.25">
      <c r="A135" s="51" t="s">
        <v>142</v>
      </c>
      <c r="B135" s="51">
        <v>0</v>
      </c>
      <c r="C135" s="51">
        <v>0</v>
      </c>
      <c r="D135" s="51">
        <v>0</v>
      </c>
      <c r="E135" s="51">
        <v>0</v>
      </c>
      <c r="F135" s="51">
        <v>16735.82</v>
      </c>
      <c r="G135" s="51">
        <v>16243.59</v>
      </c>
      <c r="H135" s="51">
        <v>16243.59</v>
      </c>
      <c r="I135" s="51">
        <v>0</v>
      </c>
      <c r="J135" s="51">
        <v>0</v>
      </c>
      <c r="K135" s="51">
        <v>0</v>
      </c>
      <c r="L135" s="51">
        <v>0</v>
      </c>
      <c r="M135" s="51">
        <v>0</v>
      </c>
      <c r="N135" s="52">
        <v>49223</v>
      </c>
    </row>
    <row r="136" spans="1:14" ht="14.25" thickTop="1" thickBot="1" x14ac:dyDescent="0.25">
      <c r="A136" s="37"/>
      <c r="B136" s="37">
        <v>0</v>
      </c>
      <c r="C136" s="37">
        <v>0</v>
      </c>
      <c r="D136" s="37">
        <v>0</v>
      </c>
      <c r="E136" s="37">
        <v>0</v>
      </c>
      <c r="F136" s="37">
        <v>40313798.639999986</v>
      </c>
      <c r="G136" s="37">
        <v>39128098.68</v>
      </c>
      <c r="H136" s="37">
        <v>39128098.68</v>
      </c>
      <c r="I136" s="37">
        <v>0</v>
      </c>
      <c r="J136" s="37">
        <v>0</v>
      </c>
      <c r="K136" s="37">
        <v>0</v>
      </c>
      <c r="L136" s="37">
        <v>0</v>
      </c>
      <c r="M136" s="37">
        <v>0</v>
      </c>
      <c r="N136" s="37">
        <v>118569996</v>
      </c>
    </row>
    <row r="137" spans="1:14" ht="13.5" thickTop="1" x14ac:dyDescent="0.2"/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5A0FF-1AA4-4F23-9846-7EC6647301C0}">
  <dimension ref="A2:N127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52.85546875" style="19" bestFit="1" customWidth="1"/>
    <col min="2" max="2" width="13.42578125" style="19" customWidth="1"/>
    <col min="3" max="3" width="13.85546875" style="19" bestFit="1" customWidth="1"/>
    <col min="4" max="4" width="13.5703125" style="19" bestFit="1" customWidth="1"/>
    <col min="5" max="5" width="13.85546875" style="19" bestFit="1" customWidth="1"/>
    <col min="6" max="7" width="12.140625" style="19" customWidth="1"/>
    <col min="8" max="8" width="13.85546875" style="19" bestFit="1" customWidth="1"/>
    <col min="9" max="13" width="12.140625" style="19" customWidth="1"/>
    <col min="14" max="14" width="15" style="19" bestFit="1" customWidth="1"/>
    <col min="15" max="15" width="12.140625" style="19" customWidth="1"/>
    <col min="16" max="16384" width="9.140625" style="19"/>
  </cols>
  <sheetData>
    <row r="2" spans="1:14" x14ac:dyDescent="0.2">
      <c r="A2" s="21" t="s">
        <v>168</v>
      </c>
    </row>
    <row r="3" spans="1:14" x14ac:dyDescent="0.2">
      <c r="A3" s="21" t="s">
        <v>169</v>
      </c>
    </row>
    <row r="7" spans="1:14" x14ac:dyDescent="0.2">
      <c r="A7" s="19" t="s">
        <v>14</v>
      </c>
    </row>
    <row r="11" spans="1:14" x14ac:dyDescent="0.2">
      <c r="A11" s="22" t="s">
        <v>15</v>
      </c>
      <c r="B11" s="22">
        <v>44409</v>
      </c>
      <c r="C11" s="22">
        <v>44440</v>
      </c>
      <c r="D11" s="22">
        <v>44470</v>
      </c>
      <c r="E11" s="22">
        <v>44501</v>
      </c>
      <c r="F11" s="22">
        <v>44531</v>
      </c>
      <c r="G11" s="22">
        <v>44562</v>
      </c>
      <c r="H11" s="22">
        <v>44593</v>
      </c>
      <c r="I11" s="22">
        <v>44621</v>
      </c>
      <c r="J11" s="22">
        <v>44652</v>
      </c>
      <c r="K11" s="22">
        <v>44682</v>
      </c>
      <c r="L11" s="22">
        <v>44713</v>
      </c>
      <c r="M11" s="22">
        <v>44743</v>
      </c>
      <c r="N11" s="23" t="s">
        <v>16</v>
      </c>
    </row>
    <row r="12" spans="1:14" x14ac:dyDescent="0.2">
      <c r="A12" s="91"/>
      <c r="B12" s="92" t="s">
        <v>17</v>
      </c>
      <c r="C12" s="92" t="s">
        <v>17</v>
      </c>
      <c r="D12" s="92" t="s">
        <v>17</v>
      </c>
      <c r="E12" s="92" t="s">
        <v>17</v>
      </c>
      <c r="F12" s="92" t="s">
        <v>17</v>
      </c>
      <c r="G12" s="92" t="s">
        <v>17</v>
      </c>
      <c r="H12" s="92" t="s">
        <v>17</v>
      </c>
      <c r="I12" s="92" t="s">
        <v>17</v>
      </c>
      <c r="J12" s="92" t="s">
        <v>17</v>
      </c>
      <c r="K12" s="92" t="s">
        <v>17</v>
      </c>
      <c r="L12" s="92" t="s">
        <v>17</v>
      </c>
      <c r="M12" s="92" t="s">
        <v>17</v>
      </c>
      <c r="N12" s="93" t="s">
        <v>17</v>
      </c>
    </row>
    <row r="13" spans="1:14" x14ac:dyDescent="0.2">
      <c r="A13" s="49" t="s">
        <v>144</v>
      </c>
      <c r="B13" s="49">
        <v>0</v>
      </c>
      <c r="C13" s="49">
        <v>58498.44</v>
      </c>
      <c r="D13" s="49">
        <v>0</v>
      </c>
      <c r="E13" s="49">
        <v>56251.8</v>
      </c>
      <c r="F13" s="49">
        <v>0</v>
      </c>
      <c r="G13" s="49">
        <v>0</v>
      </c>
      <c r="H13" s="49">
        <v>55709.759999999995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94">
        <v>170460</v>
      </c>
    </row>
    <row r="14" spans="1:14" x14ac:dyDescent="0.2">
      <c r="A14" s="49" t="s">
        <v>21</v>
      </c>
      <c r="B14" s="49">
        <v>0</v>
      </c>
      <c r="C14" s="49">
        <v>39749.82</v>
      </c>
      <c r="D14" s="49">
        <v>0</v>
      </c>
      <c r="E14" s="49">
        <v>44629.86</v>
      </c>
      <c r="F14" s="49">
        <v>0</v>
      </c>
      <c r="G14" s="49">
        <v>0</v>
      </c>
      <c r="H14" s="49">
        <v>50862.319999999992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94">
        <v>135242</v>
      </c>
    </row>
    <row r="15" spans="1:14" x14ac:dyDescent="0.2">
      <c r="A15" s="49" t="s">
        <v>22</v>
      </c>
      <c r="B15" s="49">
        <v>0</v>
      </c>
      <c r="C15" s="49">
        <v>194110.29</v>
      </c>
      <c r="D15" s="49">
        <v>0</v>
      </c>
      <c r="E15" s="49">
        <v>199176.45</v>
      </c>
      <c r="F15" s="49">
        <v>0</v>
      </c>
      <c r="G15" s="49">
        <v>0</v>
      </c>
      <c r="H15" s="49">
        <v>210278.25999999995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94">
        <v>603565</v>
      </c>
    </row>
    <row r="16" spans="1:14" x14ac:dyDescent="0.2">
      <c r="A16" s="49" t="s">
        <v>23</v>
      </c>
      <c r="B16" s="49">
        <v>0</v>
      </c>
      <c r="C16" s="49">
        <v>586410.99</v>
      </c>
      <c r="D16" s="49">
        <v>0</v>
      </c>
      <c r="E16" s="49">
        <v>573467.73</v>
      </c>
      <c r="F16" s="49">
        <v>0</v>
      </c>
      <c r="G16" s="49">
        <v>0</v>
      </c>
      <c r="H16" s="49">
        <v>577902.28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94">
        <v>1737781</v>
      </c>
    </row>
    <row r="17" spans="1:14" x14ac:dyDescent="0.2">
      <c r="A17" s="49" t="s">
        <v>24</v>
      </c>
      <c r="B17" s="49">
        <v>0</v>
      </c>
      <c r="C17" s="49">
        <v>29012.28</v>
      </c>
      <c r="D17" s="49">
        <v>0</v>
      </c>
      <c r="E17" s="49">
        <v>32594.1</v>
      </c>
      <c r="F17" s="49">
        <v>0</v>
      </c>
      <c r="G17" s="49">
        <v>0</v>
      </c>
      <c r="H17" s="49">
        <v>37163.620000000003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94">
        <v>98770</v>
      </c>
    </row>
    <row r="18" spans="1:14" x14ac:dyDescent="0.2">
      <c r="A18" s="49" t="s">
        <v>25</v>
      </c>
      <c r="B18" s="49">
        <v>0</v>
      </c>
      <c r="C18" s="49">
        <v>40295.64</v>
      </c>
      <c r="D18" s="49">
        <v>0</v>
      </c>
      <c r="E18" s="49">
        <v>40858.29</v>
      </c>
      <c r="F18" s="49">
        <v>0</v>
      </c>
      <c r="G18" s="49">
        <v>0</v>
      </c>
      <c r="H18" s="49">
        <v>42659.07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94">
        <v>123813</v>
      </c>
    </row>
    <row r="19" spans="1:14" x14ac:dyDescent="0.2">
      <c r="A19" s="49" t="s">
        <v>26</v>
      </c>
      <c r="B19" s="49">
        <v>0</v>
      </c>
      <c r="C19" s="49">
        <v>180501.42</v>
      </c>
      <c r="D19" s="49">
        <v>0</v>
      </c>
      <c r="E19" s="49">
        <v>161399.04000000001</v>
      </c>
      <c r="F19" s="49">
        <v>0</v>
      </c>
      <c r="G19" s="49">
        <v>0</v>
      </c>
      <c r="H19" s="49">
        <v>147187.53999999995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94">
        <v>489088</v>
      </c>
    </row>
    <row r="20" spans="1:14" x14ac:dyDescent="0.2">
      <c r="A20" s="49" t="s">
        <v>27</v>
      </c>
      <c r="B20" s="49">
        <v>0</v>
      </c>
      <c r="C20" s="49">
        <v>1686763.98</v>
      </c>
      <c r="D20" s="49">
        <v>0</v>
      </c>
      <c r="E20" s="49">
        <v>1713558.33</v>
      </c>
      <c r="F20" s="49">
        <v>0</v>
      </c>
      <c r="G20" s="49">
        <v>0</v>
      </c>
      <c r="H20" s="49">
        <v>1792278.69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94">
        <v>5192601</v>
      </c>
    </row>
    <row r="21" spans="1:14" x14ac:dyDescent="0.2">
      <c r="A21" s="49" t="s">
        <v>28</v>
      </c>
      <c r="B21" s="49">
        <v>0</v>
      </c>
      <c r="C21" s="49">
        <v>38748.6</v>
      </c>
      <c r="D21" s="49">
        <v>0</v>
      </c>
      <c r="E21" s="49">
        <v>39680.519999999997</v>
      </c>
      <c r="F21" s="49">
        <v>0</v>
      </c>
      <c r="G21" s="49">
        <v>0</v>
      </c>
      <c r="H21" s="49">
        <v>41814.879999999997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94">
        <v>120244</v>
      </c>
    </row>
    <row r="22" spans="1:14" x14ac:dyDescent="0.2">
      <c r="A22" s="49" t="s">
        <v>30</v>
      </c>
      <c r="B22" s="49">
        <v>0</v>
      </c>
      <c r="C22" s="49">
        <v>7009.2</v>
      </c>
      <c r="D22" s="49">
        <v>0</v>
      </c>
      <c r="E22" s="49">
        <v>6907.56</v>
      </c>
      <c r="F22" s="49">
        <v>0</v>
      </c>
      <c r="G22" s="49">
        <v>0</v>
      </c>
      <c r="H22" s="49">
        <v>7015.2399999999989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94">
        <v>20932</v>
      </c>
    </row>
    <row r="23" spans="1:14" x14ac:dyDescent="0.2">
      <c r="A23" s="49" t="s">
        <v>31</v>
      </c>
      <c r="B23" s="49">
        <v>0</v>
      </c>
      <c r="C23" s="49">
        <v>72598.02</v>
      </c>
      <c r="D23" s="49">
        <v>0</v>
      </c>
      <c r="E23" s="49">
        <v>76420.740000000005</v>
      </c>
      <c r="F23" s="49">
        <v>0</v>
      </c>
      <c r="G23" s="49">
        <v>0</v>
      </c>
      <c r="H23" s="49">
        <v>82559.239999999976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94">
        <v>231578</v>
      </c>
    </row>
    <row r="24" spans="1:14" x14ac:dyDescent="0.2">
      <c r="A24" s="49" t="s">
        <v>32</v>
      </c>
      <c r="B24" s="49">
        <v>0</v>
      </c>
      <c r="C24" s="49">
        <v>102180.21</v>
      </c>
      <c r="D24" s="49">
        <v>0</v>
      </c>
      <c r="E24" s="49">
        <v>90971.76</v>
      </c>
      <c r="F24" s="49">
        <v>0</v>
      </c>
      <c r="G24" s="49">
        <v>0</v>
      </c>
      <c r="H24" s="49">
        <v>82520.029999999984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94">
        <v>275672</v>
      </c>
    </row>
    <row r="25" spans="1:14" x14ac:dyDescent="0.2">
      <c r="A25" s="49" t="s">
        <v>33</v>
      </c>
      <c r="B25" s="49">
        <v>0</v>
      </c>
      <c r="C25" s="49">
        <v>113935.8</v>
      </c>
      <c r="D25" s="49">
        <v>0</v>
      </c>
      <c r="E25" s="49">
        <v>113336.52</v>
      </c>
      <c r="F25" s="49">
        <v>0</v>
      </c>
      <c r="G25" s="49">
        <v>0</v>
      </c>
      <c r="H25" s="49">
        <v>116171.68000000001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94">
        <v>343444</v>
      </c>
    </row>
    <row r="26" spans="1:14" x14ac:dyDescent="0.2">
      <c r="A26" s="49" t="s">
        <v>34</v>
      </c>
      <c r="B26" s="49">
        <v>0</v>
      </c>
      <c r="C26" s="49">
        <v>2177977.56</v>
      </c>
      <c r="D26" s="49">
        <v>0</v>
      </c>
      <c r="E26" s="49">
        <v>2156378.0699999998</v>
      </c>
      <c r="F26" s="49">
        <v>0</v>
      </c>
      <c r="G26" s="49">
        <v>0</v>
      </c>
      <c r="H26" s="49">
        <v>2200123.3699999996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94">
        <v>6534479</v>
      </c>
    </row>
    <row r="27" spans="1:14" x14ac:dyDescent="0.2">
      <c r="A27" s="49" t="s">
        <v>35</v>
      </c>
      <c r="B27" s="49">
        <v>0</v>
      </c>
      <c r="C27" s="49">
        <v>332695.77</v>
      </c>
      <c r="D27" s="49">
        <v>0</v>
      </c>
      <c r="E27" s="49">
        <v>348007.44</v>
      </c>
      <c r="F27" s="49">
        <v>0</v>
      </c>
      <c r="G27" s="49">
        <v>0</v>
      </c>
      <c r="H27" s="49">
        <v>373864.79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94">
        <v>1054568</v>
      </c>
    </row>
    <row r="28" spans="1:14" x14ac:dyDescent="0.2">
      <c r="A28" s="49" t="s">
        <v>36</v>
      </c>
      <c r="B28" s="49">
        <v>0</v>
      </c>
      <c r="C28" s="49">
        <v>5936.04</v>
      </c>
      <c r="D28" s="49">
        <v>0</v>
      </c>
      <c r="E28" s="49">
        <v>5417.28</v>
      </c>
      <c r="F28" s="49">
        <v>0</v>
      </c>
      <c r="G28" s="49">
        <v>0</v>
      </c>
      <c r="H28" s="49">
        <v>5062.6799999999994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94">
        <v>16416</v>
      </c>
    </row>
    <row r="29" spans="1:14" x14ac:dyDescent="0.2">
      <c r="A29" s="49" t="s">
        <v>37</v>
      </c>
      <c r="B29" s="49">
        <v>0</v>
      </c>
      <c r="C29" s="49">
        <v>6064881.5700000003</v>
      </c>
      <c r="D29" s="49">
        <v>0</v>
      </c>
      <c r="E29" s="49">
        <v>6264316.0800000001</v>
      </c>
      <c r="F29" s="49">
        <v>0</v>
      </c>
      <c r="G29" s="49">
        <v>0</v>
      </c>
      <c r="H29" s="49">
        <v>6653578.3499999996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94">
        <v>18982776</v>
      </c>
    </row>
    <row r="30" spans="1:14" x14ac:dyDescent="0.2">
      <c r="A30" s="49" t="s">
        <v>38</v>
      </c>
      <c r="B30" s="49">
        <v>0</v>
      </c>
      <c r="C30" s="49">
        <v>27421.35</v>
      </c>
      <c r="D30" s="49">
        <v>0</v>
      </c>
      <c r="E30" s="49">
        <v>26870.58</v>
      </c>
      <c r="F30" s="49">
        <v>0</v>
      </c>
      <c r="G30" s="49">
        <v>0</v>
      </c>
      <c r="H30" s="49">
        <v>27134.07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94">
        <v>81426</v>
      </c>
    </row>
    <row r="31" spans="1:14" x14ac:dyDescent="0.2">
      <c r="A31" s="49" t="s">
        <v>39</v>
      </c>
      <c r="B31" s="49">
        <v>0</v>
      </c>
      <c r="C31" s="49">
        <v>91697.1</v>
      </c>
      <c r="D31" s="49">
        <v>0</v>
      </c>
      <c r="E31" s="49">
        <v>90736.8</v>
      </c>
      <c r="F31" s="49">
        <v>0</v>
      </c>
      <c r="G31" s="49">
        <v>0</v>
      </c>
      <c r="H31" s="49">
        <v>92526.099999999991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94">
        <v>274960</v>
      </c>
    </row>
    <row r="32" spans="1:14" x14ac:dyDescent="0.2">
      <c r="A32" s="49" t="s">
        <v>40</v>
      </c>
      <c r="B32" s="49">
        <v>0</v>
      </c>
      <c r="C32" s="49">
        <v>30456.69</v>
      </c>
      <c r="D32" s="49">
        <v>0</v>
      </c>
      <c r="E32" s="49">
        <v>28407.06</v>
      </c>
      <c r="F32" s="49">
        <v>0</v>
      </c>
      <c r="G32" s="49">
        <v>0</v>
      </c>
      <c r="H32" s="49">
        <v>27218.249999999996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94">
        <v>86082</v>
      </c>
    </row>
    <row r="33" spans="1:14" x14ac:dyDescent="0.2">
      <c r="A33" s="49" t="s">
        <v>41</v>
      </c>
      <c r="B33" s="49">
        <v>0</v>
      </c>
      <c r="C33" s="49">
        <v>15077.7</v>
      </c>
      <c r="D33" s="49">
        <v>0</v>
      </c>
      <c r="E33" s="49">
        <v>15320.91</v>
      </c>
      <c r="F33" s="49">
        <v>0</v>
      </c>
      <c r="G33" s="49">
        <v>0</v>
      </c>
      <c r="H33" s="49">
        <v>16028.39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94">
        <v>46427</v>
      </c>
    </row>
    <row r="34" spans="1:14" x14ac:dyDescent="0.2">
      <c r="A34" s="49" t="s">
        <v>42</v>
      </c>
      <c r="B34" s="49">
        <v>0</v>
      </c>
      <c r="C34" s="49">
        <v>184460.43</v>
      </c>
      <c r="D34" s="49">
        <v>0</v>
      </c>
      <c r="E34" s="49">
        <v>176851.95</v>
      </c>
      <c r="F34" s="49">
        <v>0</v>
      </c>
      <c r="G34" s="49">
        <v>0</v>
      </c>
      <c r="H34" s="49">
        <v>174602.62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94">
        <v>535915</v>
      </c>
    </row>
    <row r="35" spans="1:14" x14ac:dyDescent="0.2">
      <c r="A35" s="49" t="s">
        <v>43</v>
      </c>
      <c r="B35" s="49">
        <v>0</v>
      </c>
      <c r="C35" s="49">
        <v>23827.65</v>
      </c>
      <c r="D35" s="49">
        <v>0</v>
      </c>
      <c r="E35" s="49">
        <v>22299.42</v>
      </c>
      <c r="F35" s="49">
        <v>0</v>
      </c>
      <c r="G35" s="49">
        <v>0</v>
      </c>
      <c r="H35" s="49">
        <v>21446.93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94">
        <v>67574</v>
      </c>
    </row>
    <row r="36" spans="1:14" x14ac:dyDescent="0.2">
      <c r="A36" s="49" t="s">
        <v>44</v>
      </c>
      <c r="B36" s="49">
        <v>0</v>
      </c>
      <c r="C36" s="49">
        <v>110216.7</v>
      </c>
      <c r="D36" s="49">
        <v>0</v>
      </c>
      <c r="E36" s="49">
        <v>133525.59</v>
      </c>
      <c r="F36" s="49">
        <v>0</v>
      </c>
      <c r="G36" s="49">
        <v>0</v>
      </c>
      <c r="H36" s="49">
        <v>160880.71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94">
        <v>404623</v>
      </c>
    </row>
    <row r="37" spans="1:14" x14ac:dyDescent="0.2">
      <c r="A37" s="49" t="s">
        <v>45</v>
      </c>
      <c r="B37" s="49">
        <v>0</v>
      </c>
      <c r="C37" s="49">
        <v>412370.31</v>
      </c>
      <c r="D37" s="49">
        <v>0</v>
      </c>
      <c r="E37" s="49">
        <v>408618.87</v>
      </c>
      <c r="F37" s="49">
        <v>0</v>
      </c>
      <c r="G37" s="49">
        <v>0</v>
      </c>
      <c r="H37" s="49">
        <v>417249.81999999995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94">
        <v>1238239</v>
      </c>
    </row>
    <row r="38" spans="1:14" x14ac:dyDescent="0.2">
      <c r="A38" s="49" t="s">
        <v>46</v>
      </c>
      <c r="B38" s="49">
        <v>0</v>
      </c>
      <c r="C38" s="49">
        <v>3966.27</v>
      </c>
      <c r="D38" s="49">
        <v>0</v>
      </c>
      <c r="E38" s="49">
        <v>3940.86</v>
      </c>
      <c r="F38" s="49">
        <v>0</v>
      </c>
      <c r="G38" s="49">
        <v>0</v>
      </c>
      <c r="H38" s="49">
        <v>4034.8699999999994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94">
        <v>11942</v>
      </c>
    </row>
    <row r="39" spans="1:14" x14ac:dyDescent="0.2">
      <c r="A39" s="49" t="s">
        <v>47</v>
      </c>
      <c r="B39" s="49">
        <v>0</v>
      </c>
      <c r="C39" s="49">
        <v>5264.49</v>
      </c>
      <c r="D39" s="49">
        <v>0</v>
      </c>
      <c r="E39" s="49">
        <v>4114.7700000000004</v>
      </c>
      <c r="F39" s="49">
        <v>0</v>
      </c>
      <c r="G39" s="49">
        <v>0</v>
      </c>
      <c r="H39" s="49">
        <v>3089.74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94">
        <v>12469</v>
      </c>
    </row>
    <row r="40" spans="1:14" x14ac:dyDescent="0.2">
      <c r="A40" s="49" t="s">
        <v>48</v>
      </c>
      <c r="B40" s="49">
        <v>0</v>
      </c>
      <c r="C40" s="49">
        <v>66502.259999999995</v>
      </c>
      <c r="D40" s="49">
        <v>0</v>
      </c>
      <c r="E40" s="49">
        <v>65020.89</v>
      </c>
      <c r="F40" s="49">
        <v>0</v>
      </c>
      <c r="G40" s="49">
        <v>0</v>
      </c>
      <c r="H40" s="49">
        <v>65509.850000000006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94">
        <v>197033</v>
      </c>
    </row>
    <row r="41" spans="1:14" x14ac:dyDescent="0.2">
      <c r="A41" s="49" t="s">
        <v>49</v>
      </c>
      <c r="B41" s="49">
        <v>0</v>
      </c>
      <c r="C41" s="49">
        <v>21067.86</v>
      </c>
      <c r="D41" s="49">
        <v>0</v>
      </c>
      <c r="E41" s="49">
        <v>21372.78</v>
      </c>
      <c r="F41" s="49">
        <v>0</v>
      </c>
      <c r="G41" s="49">
        <v>0</v>
      </c>
      <c r="H41" s="49">
        <v>22325.360000000001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94">
        <v>64766</v>
      </c>
    </row>
    <row r="42" spans="1:14" x14ac:dyDescent="0.2">
      <c r="A42" s="49" t="s">
        <v>50</v>
      </c>
      <c r="B42" s="49">
        <v>0</v>
      </c>
      <c r="C42" s="49">
        <v>786891.93</v>
      </c>
      <c r="D42" s="49">
        <v>0</v>
      </c>
      <c r="E42" s="49">
        <v>771060.18</v>
      </c>
      <c r="F42" s="49">
        <v>0</v>
      </c>
      <c r="G42" s="49">
        <v>0</v>
      </c>
      <c r="H42" s="49">
        <v>778593.88999999978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94">
        <v>2336546</v>
      </c>
    </row>
    <row r="43" spans="1:14" x14ac:dyDescent="0.2">
      <c r="A43" s="49" t="s">
        <v>51</v>
      </c>
      <c r="B43" s="49">
        <v>0</v>
      </c>
      <c r="C43" s="49">
        <v>640899.93000000005</v>
      </c>
      <c r="D43" s="49">
        <v>0</v>
      </c>
      <c r="E43" s="49">
        <v>702953.79</v>
      </c>
      <c r="F43" s="49">
        <v>0</v>
      </c>
      <c r="G43" s="49">
        <v>0</v>
      </c>
      <c r="H43" s="49">
        <v>786309.2799999998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94">
        <v>2130163</v>
      </c>
    </row>
    <row r="44" spans="1:14" x14ac:dyDescent="0.2">
      <c r="A44" s="49" t="s">
        <v>52</v>
      </c>
      <c r="B44" s="49">
        <v>0</v>
      </c>
      <c r="C44" s="49">
        <v>30138.9</v>
      </c>
      <c r="D44" s="49">
        <v>0</v>
      </c>
      <c r="E44" s="49">
        <v>32015.279999999999</v>
      </c>
      <c r="F44" s="49">
        <v>0</v>
      </c>
      <c r="G44" s="49">
        <v>0</v>
      </c>
      <c r="H44" s="49">
        <v>34861.820000000007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94">
        <v>97016</v>
      </c>
    </row>
    <row r="45" spans="1:14" x14ac:dyDescent="0.2">
      <c r="A45" s="49" t="s">
        <v>53</v>
      </c>
      <c r="B45" s="49">
        <v>0</v>
      </c>
      <c r="C45" s="49">
        <v>18760.830000000002</v>
      </c>
      <c r="D45" s="49">
        <v>0</v>
      </c>
      <c r="E45" s="49">
        <v>22122.54</v>
      </c>
      <c r="F45" s="49">
        <v>0</v>
      </c>
      <c r="G45" s="49">
        <v>0</v>
      </c>
      <c r="H45" s="49">
        <v>26154.629999999997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94">
        <v>67038</v>
      </c>
    </row>
    <row r="46" spans="1:14" x14ac:dyDescent="0.2">
      <c r="A46" s="49" t="s">
        <v>54</v>
      </c>
      <c r="B46" s="49">
        <v>0</v>
      </c>
      <c r="C46" s="49">
        <v>492933.21</v>
      </c>
      <c r="D46" s="49">
        <v>0</v>
      </c>
      <c r="E46" s="49">
        <v>474017.28000000003</v>
      </c>
      <c r="F46" s="49">
        <v>0</v>
      </c>
      <c r="G46" s="49">
        <v>0</v>
      </c>
      <c r="H46" s="49">
        <v>469465.51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94">
        <v>1436416</v>
      </c>
    </row>
    <row r="47" spans="1:14" x14ac:dyDescent="0.2">
      <c r="A47" s="49" t="s">
        <v>55</v>
      </c>
      <c r="B47" s="49">
        <v>0</v>
      </c>
      <c r="C47" s="49">
        <v>1042212.27</v>
      </c>
      <c r="D47" s="49">
        <v>0</v>
      </c>
      <c r="E47" s="49">
        <v>1119787.3500000001</v>
      </c>
      <c r="F47" s="49">
        <v>0</v>
      </c>
      <c r="G47" s="49">
        <v>0</v>
      </c>
      <c r="H47" s="49">
        <v>1231295.3799999999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94">
        <v>3393295</v>
      </c>
    </row>
    <row r="48" spans="1:14" x14ac:dyDescent="0.2">
      <c r="A48" s="49" t="s">
        <v>56</v>
      </c>
      <c r="B48" s="49">
        <v>0</v>
      </c>
      <c r="C48" s="49">
        <v>14069.88</v>
      </c>
      <c r="D48" s="49">
        <v>0</v>
      </c>
      <c r="E48" s="49">
        <v>12985.17</v>
      </c>
      <c r="F48" s="49">
        <v>0</v>
      </c>
      <c r="G48" s="49">
        <v>0</v>
      </c>
      <c r="H48" s="49">
        <v>12293.950000000003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94">
        <v>39349</v>
      </c>
    </row>
    <row r="49" spans="1:14" x14ac:dyDescent="0.2">
      <c r="A49" s="49" t="s">
        <v>57</v>
      </c>
      <c r="B49" s="49">
        <v>0</v>
      </c>
      <c r="C49" s="49">
        <v>17073.54</v>
      </c>
      <c r="D49" s="49">
        <v>0</v>
      </c>
      <c r="E49" s="49">
        <v>18783.599999999999</v>
      </c>
      <c r="F49" s="49">
        <v>0</v>
      </c>
      <c r="G49" s="49">
        <v>0</v>
      </c>
      <c r="H49" s="49">
        <v>21062.86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94">
        <v>56920</v>
      </c>
    </row>
    <row r="50" spans="1:14" x14ac:dyDescent="0.2">
      <c r="A50" s="49" t="s">
        <v>58</v>
      </c>
      <c r="B50" s="49">
        <v>0</v>
      </c>
      <c r="C50" s="49">
        <v>94093.89</v>
      </c>
      <c r="D50" s="49">
        <v>0</v>
      </c>
      <c r="E50" s="49">
        <v>97952.91</v>
      </c>
      <c r="F50" s="49">
        <v>0</v>
      </c>
      <c r="G50" s="49">
        <v>0</v>
      </c>
      <c r="H50" s="49">
        <v>104780.19999999998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94">
        <v>296827</v>
      </c>
    </row>
    <row r="51" spans="1:14" x14ac:dyDescent="0.2">
      <c r="A51" s="49" t="s">
        <v>59</v>
      </c>
      <c r="B51" s="49">
        <v>0</v>
      </c>
      <c r="C51" s="49">
        <v>90763.53</v>
      </c>
      <c r="D51" s="49">
        <v>0</v>
      </c>
      <c r="E51" s="49">
        <v>103860.24</v>
      </c>
      <c r="F51" s="49">
        <v>0</v>
      </c>
      <c r="G51" s="49">
        <v>0</v>
      </c>
      <c r="H51" s="49">
        <v>120104.23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94">
        <v>314728</v>
      </c>
    </row>
    <row r="52" spans="1:14" x14ac:dyDescent="0.2">
      <c r="A52" s="49" t="s">
        <v>60</v>
      </c>
      <c r="B52" s="49">
        <v>0</v>
      </c>
      <c r="C52" s="49">
        <v>6434.67</v>
      </c>
      <c r="D52" s="49">
        <v>0</v>
      </c>
      <c r="E52" s="49">
        <v>6696.69</v>
      </c>
      <c r="F52" s="49">
        <v>0</v>
      </c>
      <c r="G52" s="49">
        <v>0</v>
      </c>
      <c r="H52" s="49">
        <v>7161.64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94">
        <v>20293</v>
      </c>
    </row>
    <row r="53" spans="1:14" x14ac:dyDescent="0.2">
      <c r="A53" s="49" t="s">
        <v>61</v>
      </c>
      <c r="B53" s="49">
        <v>0</v>
      </c>
      <c r="C53" s="49">
        <v>31620.93</v>
      </c>
      <c r="D53" s="49">
        <v>0</v>
      </c>
      <c r="E53" s="49">
        <v>28347</v>
      </c>
      <c r="F53" s="49">
        <v>0</v>
      </c>
      <c r="G53" s="49">
        <v>0</v>
      </c>
      <c r="H53" s="49">
        <v>25932.07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94">
        <v>85900</v>
      </c>
    </row>
    <row r="54" spans="1:14" x14ac:dyDescent="0.2">
      <c r="A54" s="49" t="s">
        <v>63</v>
      </c>
      <c r="B54" s="49">
        <v>0</v>
      </c>
      <c r="C54" s="49">
        <v>114012.69</v>
      </c>
      <c r="D54" s="49">
        <v>0</v>
      </c>
      <c r="E54" s="49">
        <v>113238.18</v>
      </c>
      <c r="F54" s="49">
        <v>0</v>
      </c>
      <c r="G54" s="49">
        <v>0</v>
      </c>
      <c r="H54" s="49">
        <v>115895.13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94">
        <v>343146</v>
      </c>
    </row>
    <row r="55" spans="1:14" x14ac:dyDescent="0.2">
      <c r="A55" s="49" t="s">
        <v>64</v>
      </c>
      <c r="B55" s="49">
        <v>0</v>
      </c>
      <c r="C55" s="49">
        <v>159633.87</v>
      </c>
      <c r="D55" s="49">
        <v>0</v>
      </c>
      <c r="E55" s="49">
        <v>164152.56</v>
      </c>
      <c r="F55" s="49">
        <v>0</v>
      </c>
      <c r="G55" s="49">
        <v>0</v>
      </c>
      <c r="H55" s="49">
        <v>173645.57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94">
        <v>497432</v>
      </c>
    </row>
    <row r="56" spans="1:14" x14ac:dyDescent="0.2">
      <c r="A56" s="49" t="s">
        <v>65</v>
      </c>
      <c r="B56" s="49">
        <v>0</v>
      </c>
      <c r="C56" s="49">
        <v>150836.4</v>
      </c>
      <c r="D56" s="49">
        <v>0</v>
      </c>
      <c r="E56" s="49">
        <v>157841.97</v>
      </c>
      <c r="F56" s="49">
        <v>0</v>
      </c>
      <c r="G56" s="49">
        <v>0</v>
      </c>
      <c r="H56" s="49">
        <v>169630.62999999998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94">
        <v>478309</v>
      </c>
    </row>
    <row r="57" spans="1:14" x14ac:dyDescent="0.2">
      <c r="A57" s="49" t="s">
        <v>66</v>
      </c>
      <c r="B57" s="49">
        <v>0</v>
      </c>
      <c r="C57" s="49">
        <v>4105683.78</v>
      </c>
      <c r="D57" s="49">
        <v>0</v>
      </c>
      <c r="E57" s="49">
        <v>3978465.48</v>
      </c>
      <c r="F57" s="49">
        <v>0</v>
      </c>
      <c r="G57" s="49">
        <v>0</v>
      </c>
      <c r="H57" s="49">
        <v>3971806.7400000007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94">
        <v>12055956</v>
      </c>
    </row>
    <row r="58" spans="1:14" x14ac:dyDescent="0.2">
      <c r="A58" s="49" t="s">
        <v>67</v>
      </c>
      <c r="B58" s="49">
        <v>0</v>
      </c>
      <c r="C58" s="49">
        <v>596216.61</v>
      </c>
      <c r="D58" s="49">
        <v>0</v>
      </c>
      <c r="E58" s="49">
        <v>560166.42000000004</v>
      </c>
      <c r="F58" s="49">
        <v>0</v>
      </c>
      <c r="G58" s="49">
        <v>0</v>
      </c>
      <c r="H58" s="49">
        <v>541090.97000000009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94">
        <v>1697474</v>
      </c>
    </row>
    <row r="59" spans="1:14" x14ac:dyDescent="0.2">
      <c r="A59" s="49" t="s">
        <v>68</v>
      </c>
      <c r="B59" s="49">
        <v>0</v>
      </c>
      <c r="C59" s="49">
        <v>193248.33</v>
      </c>
      <c r="D59" s="49">
        <v>0</v>
      </c>
      <c r="E59" s="49">
        <v>183738.06</v>
      </c>
      <c r="F59" s="49">
        <v>0</v>
      </c>
      <c r="G59" s="49">
        <v>0</v>
      </c>
      <c r="H59" s="49">
        <v>179795.61000000004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94">
        <v>556782</v>
      </c>
    </row>
    <row r="60" spans="1:14" x14ac:dyDescent="0.2">
      <c r="A60" s="49" t="s">
        <v>69</v>
      </c>
      <c r="B60" s="49">
        <v>0</v>
      </c>
      <c r="C60" s="49">
        <v>309009.03000000003</v>
      </c>
      <c r="D60" s="49">
        <v>0</v>
      </c>
      <c r="E60" s="49">
        <v>308485.65000000002</v>
      </c>
      <c r="F60" s="49">
        <v>0</v>
      </c>
      <c r="G60" s="49">
        <v>0</v>
      </c>
      <c r="H60" s="49">
        <v>317310.31999999995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94">
        <v>934805</v>
      </c>
    </row>
    <row r="61" spans="1:14" x14ac:dyDescent="0.2">
      <c r="A61" s="49" t="s">
        <v>70</v>
      </c>
      <c r="B61" s="49">
        <v>0</v>
      </c>
      <c r="C61" s="49">
        <v>2240893.38</v>
      </c>
      <c r="D61" s="49">
        <v>0</v>
      </c>
      <c r="E61" s="49">
        <v>2249421.5699999998</v>
      </c>
      <c r="F61" s="49">
        <v>0</v>
      </c>
      <c r="G61" s="49">
        <v>0</v>
      </c>
      <c r="H61" s="49">
        <v>2326114.0500000003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94">
        <v>6816429</v>
      </c>
    </row>
    <row r="62" spans="1:14" x14ac:dyDescent="0.2">
      <c r="A62" s="49" t="s">
        <v>71</v>
      </c>
      <c r="B62" s="49">
        <v>0</v>
      </c>
      <c r="C62" s="49">
        <v>58203.09</v>
      </c>
      <c r="D62" s="49">
        <v>0</v>
      </c>
      <c r="E62" s="49">
        <v>56023.77</v>
      </c>
      <c r="F62" s="49">
        <v>0</v>
      </c>
      <c r="G62" s="49">
        <v>0</v>
      </c>
      <c r="H62" s="49">
        <v>55542.140000000007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94">
        <v>169769</v>
      </c>
    </row>
    <row r="63" spans="1:14" x14ac:dyDescent="0.2">
      <c r="A63" s="49" t="s">
        <v>72</v>
      </c>
      <c r="B63" s="49">
        <v>0</v>
      </c>
      <c r="C63" s="49">
        <v>654669.18000000005</v>
      </c>
      <c r="D63" s="49">
        <v>0</v>
      </c>
      <c r="E63" s="49">
        <v>647940.15</v>
      </c>
      <c r="F63" s="49">
        <v>0</v>
      </c>
      <c r="G63" s="49">
        <v>0</v>
      </c>
      <c r="H63" s="49">
        <v>660845.66999999981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94">
        <v>1963455</v>
      </c>
    </row>
    <row r="64" spans="1:14" x14ac:dyDescent="0.2">
      <c r="A64" s="49" t="s">
        <v>73</v>
      </c>
      <c r="B64" s="49">
        <v>0</v>
      </c>
      <c r="C64" s="49">
        <v>1885458.96</v>
      </c>
      <c r="D64" s="49">
        <v>0</v>
      </c>
      <c r="E64" s="49">
        <v>1926642.63</v>
      </c>
      <c r="F64" s="49">
        <v>0</v>
      </c>
      <c r="G64" s="49">
        <v>0</v>
      </c>
      <c r="H64" s="49">
        <v>2026209.4100000001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94">
        <v>5838311</v>
      </c>
    </row>
    <row r="65" spans="1:14" x14ac:dyDescent="0.2">
      <c r="A65" s="49" t="s">
        <v>74</v>
      </c>
      <c r="B65" s="49">
        <v>0</v>
      </c>
      <c r="C65" s="49">
        <v>44583</v>
      </c>
      <c r="D65" s="49">
        <v>0</v>
      </c>
      <c r="E65" s="49">
        <v>45787.5</v>
      </c>
      <c r="F65" s="49">
        <v>0</v>
      </c>
      <c r="G65" s="49">
        <v>0</v>
      </c>
      <c r="H65" s="49">
        <v>48379.5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94">
        <v>138750</v>
      </c>
    </row>
    <row r="66" spans="1:14" x14ac:dyDescent="0.2">
      <c r="A66" s="49" t="s">
        <v>76</v>
      </c>
      <c r="B66" s="49">
        <v>0</v>
      </c>
      <c r="C66" s="49">
        <v>706447.83</v>
      </c>
      <c r="D66" s="49">
        <v>0</v>
      </c>
      <c r="E66" s="49">
        <v>717939.42</v>
      </c>
      <c r="F66" s="49">
        <v>0</v>
      </c>
      <c r="G66" s="49">
        <v>0</v>
      </c>
      <c r="H66" s="49">
        <v>751186.74999999988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94">
        <v>2175574</v>
      </c>
    </row>
    <row r="67" spans="1:14" x14ac:dyDescent="0.2">
      <c r="A67" s="49" t="s">
        <v>77</v>
      </c>
      <c r="B67" s="49">
        <v>0</v>
      </c>
      <c r="C67" s="49">
        <v>96824.639999999999</v>
      </c>
      <c r="D67" s="49">
        <v>0</v>
      </c>
      <c r="E67" s="49">
        <v>106601.22</v>
      </c>
      <c r="F67" s="49">
        <v>0</v>
      </c>
      <c r="G67" s="49">
        <v>0</v>
      </c>
      <c r="H67" s="49">
        <v>119608.13999999998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94">
        <v>323034</v>
      </c>
    </row>
    <row r="68" spans="1:14" x14ac:dyDescent="0.2">
      <c r="A68" s="49" t="s">
        <v>78</v>
      </c>
      <c r="B68" s="49">
        <v>0</v>
      </c>
      <c r="C68" s="49">
        <v>1236179.67</v>
      </c>
      <c r="D68" s="49">
        <v>0</v>
      </c>
      <c r="E68" s="49">
        <v>1208186.43</v>
      </c>
      <c r="F68" s="49">
        <v>0</v>
      </c>
      <c r="G68" s="49">
        <v>0</v>
      </c>
      <c r="H68" s="49">
        <v>1216804.9000000001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94">
        <v>3661171</v>
      </c>
    </row>
    <row r="69" spans="1:14" x14ac:dyDescent="0.2">
      <c r="A69" s="49" t="s">
        <v>79</v>
      </c>
      <c r="B69" s="49">
        <v>0</v>
      </c>
      <c r="C69" s="49">
        <v>10810.14</v>
      </c>
      <c r="D69" s="49">
        <v>0</v>
      </c>
      <c r="E69" s="49">
        <v>10352.1</v>
      </c>
      <c r="F69" s="49">
        <v>0</v>
      </c>
      <c r="G69" s="49">
        <v>0</v>
      </c>
      <c r="H69" s="49">
        <v>10207.76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94">
        <v>31370</v>
      </c>
    </row>
    <row r="70" spans="1:14" x14ac:dyDescent="0.2">
      <c r="A70" s="49" t="s">
        <v>80</v>
      </c>
      <c r="B70" s="49">
        <v>0</v>
      </c>
      <c r="C70" s="49">
        <v>130610.37</v>
      </c>
      <c r="D70" s="49">
        <v>0</v>
      </c>
      <c r="E70" s="49">
        <v>134756.82</v>
      </c>
      <c r="F70" s="49">
        <v>0</v>
      </c>
      <c r="G70" s="49">
        <v>0</v>
      </c>
      <c r="H70" s="49">
        <v>142986.81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94">
        <v>408354</v>
      </c>
    </row>
    <row r="71" spans="1:14" x14ac:dyDescent="0.2">
      <c r="A71" s="49" t="s">
        <v>81</v>
      </c>
      <c r="B71" s="49">
        <v>0</v>
      </c>
      <c r="C71" s="49">
        <v>484458.48</v>
      </c>
      <c r="D71" s="49">
        <v>0</v>
      </c>
      <c r="E71" s="49">
        <v>515331.63</v>
      </c>
      <c r="F71" s="49">
        <v>0</v>
      </c>
      <c r="G71" s="49">
        <v>0</v>
      </c>
      <c r="H71" s="49">
        <v>561820.89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94">
        <v>1561611</v>
      </c>
    </row>
    <row r="72" spans="1:14" x14ac:dyDescent="0.2">
      <c r="A72" s="49" t="s">
        <v>82</v>
      </c>
      <c r="B72" s="49">
        <v>0</v>
      </c>
      <c r="C72" s="49">
        <v>5748237</v>
      </c>
      <c r="D72" s="49">
        <v>0</v>
      </c>
      <c r="E72" s="49">
        <v>5642312.9400000004</v>
      </c>
      <c r="F72" s="49">
        <v>0</v>
      </c>
      <c r="G72" s="49">
        <v>0</v>
      </c>
      <c r="H72" s="49">
        <v>5707368.0599999996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94">
        <v>17097918</v>
      </c>
    </row>
    <row r="73" spans="1:14" x14ac:dyDescent="0.2">
      <c r="A73" s="49" t="s">
        <v>83</v>
      </c>
      <c r="B73" s="49">
        <v>0</v>
      </c>
      <c r="C73" s="49">
        <v>27043.5</v>
      </c>
      <c r="D73" s="49">
        <v>0</v>
      </c>
      <c r="E73" s="49">
        <v>25380.63</v>
      </c>
      <c r="F73" s="49">
        <v>0</v>
      </c>
      <c r="G73" s="49">
        <v>0</v>
      </c>
      <c r="H73" s="49">
        <v>24486.87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94">
        <v>76911</v>
      </c>
    </row>
    <row r="74" spans="1:14" x14ac:dyDescent="0.2">
      <c r="A74" s="49" t="s">
        <v>84</v>
      </c>
      <c r="B74" s="49">
        <v>0</v>
      </c>
      <c r="C74" s="49">
        <v>39196.74</v>
      </c>
      <c r="D74" s="49">
        <v>0</v>
      </c>
      <c r="E74" s="49">
        <v>41384.639999999999</v>
      </c>
      <c r="F74" s="49">
        <v>0</v>
      </c>
      <c r="G74" s="49">
        <v>0</v>
      </c>
      <c r="H74" s="49">
        <v>44826.62000000001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94">
        <v>125408.00000000001</v>
      </c>
    </row>
    <row r="75" spans="1:14" x14ac:dyDescent="0.2">
      <c r="A75" s="49" t="s">
        <v>85</v>
      </c>
      <c r="B75" s="49">
        <v>0</v>
      </c>
      <c r="C75" s="49">
        <v>11316.36</v>
      </c>
      <c r="D75" s="49">
        <v>0</v>
      </c>
      <c r="E75" s="49">
        <v>12069.75</v>
      </c>
      <c r="F75" s="49">
        <v>0</v>
      </c>
      <c r="G75" s="49">
        <v>0</v>
      </c>
      <c r="H75" s="49">
        <v>13188.89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94">
        <v>36575</v>
      </c>
    </row>
    <row r="76" spans="1:14" x14ac:dyDescent="0.2">
      <c r="A76" s="49" t="s">
        <v>86</v>
      </c>
      <c r="B76" s="49">
        <v>0</v>
      </c>
      <c r="C76" s="49">
        <v>419001.33</v>
      </c>
      <c r="D76" s="49">
        <v>0</v>
      </c>
      <c r="E76" s="49">
        <v>422655.75</v>
      </c>
      <c r="F76" s="49">
        <v>0</v>
      </c>
      <c r="G76" s="49">
        <v>0</v>
      </c>
      <c r="H76" s="49">
        <v>439117.91999999993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94">
        <v>1280775</v>
      </c>
    </row>
    <row r="77" spans="1:14" x14ac:dyDescent="0.2">
      <c r="A77" s="49" t="s">
        <v>87</v>
      </c>
      <c r="B77" s="49">
        <v>0</v>
      </c>
      <c r="C77" s="49">
        <v>1192109.49</v>
      </c>
      <c r="D77" s="49">
        <v>0</v>
      </c>
      <c r="E77" s="49">
        <v>1340346.1499999999</v>
      </c>
      <c r="F77" s="49">
        <v>0</v>
      </c>
      <c r="G77" s="49">
        <v>0</v>
      </c>
      <c r="H77" s="49">
        <v>1529199.3599999999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94">
        <v>4061654.9999999995</v>
      </c>
    </row>
    <row r="78" spans="1:14" x14ac:dyDescent="0.2">
      <c r="A78" s="49" t="s">
        <v>88</v>
      </c>
      <c r="B78" s="49">
        <v>0</v>
      </c>
      <c r="C78" s="49">
        <v>48624.84</v>
      </c>
      <c r="D78" s="49">
        <v>0</v>
      </c>
      <c r="E78" s="49">
        <v>54509.07</v>
      </c>
      <c r="F78" s="49">
        <v>0</v>
      </c>
      <c r="G78" s="49">
        <v>0</v>
      </c>
      <c r="H78" s="49">
        <v>62045.090000000004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94">
        <v>165179</v>
      </c>
    </row>
    <row r="79" spans="1:14" x14ac:dyDescent="0.2">
      <c r="A79" s="49" t="s">
        <v>89</v>
      </c>
      <c r="B79" s="49">
        <v>0</v>
      </c>
      <c r="C79" s="49">
        <v>609228.84</v>
      </c>
      <c r="D79" s="49">
        <v>0</v>
      </c>
      <c r="E79" s="49">
        <v>575741.1</v>
      </c>
      <c r="F79" s="49">
        <v>0</v>
      </c>
      <c r="G79" s="49">
        <v>0</v>
      </c>
      <c r="H79" s="49">
        <v>559700.06000000017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94">
        <v>1744670</v>
      </c>
    </row>
    <row r="80" spans="1:14" x14ac:dyDescent="0.2">
      <c r="A80" s="49" t="s">
        <v>90</v>
      </c>
      <c r="B80" s="49">
        <v>0</v>
      </c>
      <c r="C80" s="49">
        <v>3757132.83</v>
      </c>
      <c r="D80" s="49">
        <v>0</v>
      </c>
      <c r="E80" s="49">
        <v>3721823.49</v>
      </c>
      <c r="F80" s="49">
        <v>0</v>
      </c>
      <c r="G80" s="49">
        <v>0</v>
      </c>
      <c r="H80" s="49">
        <v>3799296.6799999997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94">
        <v>11278253</v>
      </c>
    </row>
    <row r="81" spans="1:14" x14ac:dyDescent="0.2">
      <c r="A81" s="49" t="s">
        <v>91</v>
      </c>
      <c r="B81" s="49">
        <v>0</v>
      </c>
      <c r="C81" s="49">
        <v>135781.79999999999</v>
      </c>
      <c r="D81" s="49">
        <v>0</v>
      </c>
      <c r="E81" s="49">
        <v>139432.26</v>
      </c>
      <c r="F81" s="49">
        <v>0</v>
      </c>
      <c r="G81" s="49">
        <v>0</v>
      </c>
      <c r="H81" s="49">
        <v>147307.94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94">
        <v>422522</v>
      </c>
    </row>
    <row r="82" spans="1:14" x14ac:dyDescent="0.2">
      <c r="A82" s="49" t="s">
        <v>92</v>
      </c>
      <c r="B82" s="49">
        <v>0</v>
      </c>
      <c r="C82" s="49">
        <v>70451.039999999994</v>
      </c>
      <c r="D82" s="49">
        <v>0</v>
      </c>
      <c r="E82" s="49">
        <v>63564.6</v>
      </c>
      <c r="F82" s="49">
        <v>0</v>
      </c>
      <c r="G82" s="49">
        <v>0</v>
      </c>
      <c r="H82" s="49">
        <v>58604.360000000008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94">
        <v>192620</v>
      </c>
    </row>
    <row r="83" spans="1:14" x14ac:dyDescent="0.2">
      <c r="A83" s="49" t="s">
        <v>170</v>
      </c>
      <c r="B83" s="49">
        <v>0</v>
      </c>
      <c r="C83" s="49">
        <v>4743.09</v>
      </c>
      <c r="D83" s="49">
        <v>0</v>
      </c>
      <c r="E83" s="49">
        <v>11463.87</v>
      </c>
      <c r="F83" s="49">
        <v>0</v>
      </c>
      <c r="G83" s="49">
        <v>0</v>
      </c>
      <c r="H83" s="49">
        <v>18532.04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94">
        <v>34739</v>
      </c>
    </row>
    <row r="84" spans="1:14" x14ac:dyDescent="0.2">
      <c r="A84" s="49" t="s">
        <v>93</v>
      </c>
      <c r="B84" s="49">
        <v>0</v>
      </c>
      <c r="C84" s="49">
        <v>1323711.51</v>
      </c>
      <c r="D84" s="49">
        <v>0</v>
      </c>
      <c r="E84" s="49">
        <v>1293225.78</v>
      </c>
      <c r="F84" s="49">
        <v>0</v>
      </c>
      <c r="G84" s="49">
        <v>0</v>
      </c>
      <c r="H84" s="49">
        <v>1301928.7100000002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94">
        <v>3918866</v>
      </c>
    </row>
    <row r="85" spans="1:14" x14ac:dyDescent="0.2">
      <c r="A85" s="49" t="s">
        <v>95</v>
      </c>
      <c r="B85" s="49">
        <v>0</v>
      </c>
      <c r="C85" s="49">
        <v>16539.599999999999</v>
      </c>
      <c r="D85" s="49">
        <v>0</v>
      </c>
      <c r="E85" s="49">
        <v>13723.05</v>
      </c>
      <c r="F85" s="49">
        <v>0</v>
      </c>
      <c r="G85" s="49">
        <v>0</v>
      </c>
      <c r="H85" s="49">
        <v>11322.350000000002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94">
        <v>41585</v>
      </c>
    </row>
    <row r="86" spans="1:14" x14ac:dyDescent="0.2">
      <c r="A86" s="49" t="s">
        <v>96</v>
      </c>
      <c r="B86" s="49">
        <v>0</v>
      </c>
      <c r="C86" s="49">
        <v>121761.09</v>
      </c>
      <c r="D86" s="49">
        <v>0</v>
      </c>
      <c r="E86" s="49">
        <v>135298.35</v>
      </c>
      <c r="F86" s="49">
        <v>0</v>
      </c>
      <c r="G86" s="49">
        <v>0</v>
      </c>
      <c r="H86" s="49">
        <v>152935.56000000003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94">
        <v>409995</v>
      </c>
    </row>
    <row r="87" spans="1:14" x14ac:dyDescent="0.2">
      <c r="A87" s="49" t="s">
        <v>98</v>
      </c>
      <c r="B87" s="49">
        <v>0</v>
      </c>
      <c r="C87" s="49">
        <v>88212.3</v>
      </c>
      <c r="D87" s="49">
        <v>0</v>
      </c>
      <c r="E87" s="49">
        <v>89719.08</v>
      </c>
      <c r="F87" s="49">
        <v>0</v>
      </c>
      <c r="G87" s="49">
        <v>0</v>
      </c>
      <c r="H87" s="49">
        <v>93944.62000000001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94">
        <v>271876</v>
      </c>
    </row>
    <row r="88" spans="1:14" x14ac:dyDescent="0.2">
      <c r="A88" s="49" t="s">
        <v>99</v>
      </c>
      <c r="B88" s="49">
        <v>0</v>
      </c>
      <c r="C88" s="49">
        <v>1708042.38</v>
      </c>
      <c r="D88" s="49">
        <v>0</v>
      </c>
      <c r="E88" s="49">
        <v>1617516.12</v>
      </c>
      <c r="F88" s="49">
        <v>0</v>
      </c>
      <c r="G88" s="49">
        <v>0</v>
      </c>
      <c r="H88" s="49">
        <v>1576005.5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94">
        <v>4901564</v>
      </c>
    </row>
    <row r="89" spans="1:14" x14ac:dyDescent="0.2">
      <c r="A89" s="49" t="s">
        <v>100</v>
      </c>
      <c r="B89" s="49">
        <v>0</v>
      </c>
      <c r="C89" s="49">
        <v>209750.31</v>
      </c>
      <c r="D89" s="49">
        <v>0</v>
      </c>
      <c r="E89" s="49">
        <v>192383.73</v>
      </c>
      <c r="F89" s="49">
        <v>0</v>
      </c>
      <c r="G89" s="49">
        <v>0</v>
      </c>
      <c r="H89" s="49">
        <v>180846.96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94">
        <v>582981</v>
      </c>
    </row>
    <row r="90" spans="1:14" x14ac:dyDescent="0.2">
      <c r="A90" s="49" t="s">
        <v>101</v>
      </c>
      <c r="B90" s="49">
        <v>0</v>
      </c>
      <c r="C90" s="49">
        <v>108631.05</v>
      </c>
      <c r="D90" s="49">
        <v>0</v>
      </c>
      <c r="E90" s="49">
        <v>124253.58</v>
      </c>
      <c r="F90" s="49">
        <v>0</v>
      </c>
      <c r="G90" s="49">
        <v>0</v>
      </c>
      <c r="H90" s="49">
        <v>143641.37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94">
        <v>376526</v>
      </c>
    </row>
    <row r="91" spans="1:14" x14ac:dyDescent="0.2">
      <c r="A91" s="49" t="s">
        <v>102</v>
      </c>
      <c r="B91" s="49">
        <v>0</v>
      </c>
      <c r="C91" s="49">
        <v>6198032.6100000003</v>
      </c>
      <c r="D91" s="49">
        <v>0</v>
      </c>
      <c r="E91" s="49">
        <v>6283454.4299999997</v>
      </c>
      <c r="F91" s="49">
        <v>0</v>
      </c>
      <c r="G91" s="49">
        <v>0</v>
      </c>
      <c r="H91" s="49">
        <v>6559283.9600000009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94">
        <v>19040771</v>
      </c>
    </row>
    <row r="92" spans="1:14" x14ac:dyDescent="0.2">
      <c r="A92" s="49" t="s">
        <v>103</v>
      </c>
      <c r="B92" s="49">
        <v>0</v>
      </c>
      <c r="C92" s="49">
        <v>84511.35</v>
      </c>
      <c r="D92" s="49">
        <v>0</v>
      </c>
      <c r="E92" s="49">
        <v>93829.23</v>
      </c>
      <c r="F92" s="49">
        <v>0</v>
      </c>
      <c r="G92" s="49">
        <v>0</v>
      </c>
      <c r="H92" s="49">
        <v>105990.42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94">
        <v>284331</v>
      </c>
    </row>
    <row r="93" spans="1:14" x14ac:dyDescent="0.2">
      <c r="A93" s="49" t="s">
        <v>104</v>
      </c>
      <c r="B93" s="49">
        <v>0</v>
      </c>
      <c r="C93" s="49">
        <v>185050.14</v>
      </c>
      <c r="D93" s="49">
        <v>0</v>
      </c>
      <c r="E93" s="49">
        <v>175062.69</v>
      </c>
      <c r="F93" s="49">
        <v>0</v>
      </c>
      <c r="G93" s="49">
        <v>0</v>
      </c>
      <c r="H93" s="49">
        <v>170380.16999999998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94">
        <v>530493</v>
      </c>
    </row>
    <row r="94" spans="1:14" x14ac:dyDescent="0.2">
      <c r="A94" s="49" t="s">
        <v>105</v>
      </c>
      <c r="B94" s="49">
        <v>0</v>
      </c>
      <c r="C94" s="49">
        <v>129472.86</v>
      </c>
      <c r="D94" s="49">
        <v>0</v>
      </c>
      <c r="E94" s="49">
        <v>131746.89000000001</v>
      </c>
      <c r="F94" s="49">
        <v>0</v>
      </c>
      <c r="G94" s="49">
        <v>0</v>
      </c>
      <c r="H94" s="49">
        <v>138013.25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94">
        <v>399233</v>
      </c>
    </row>
    <row r="95" spans="1:14" x14ac:dyDescent="0.2">
      <c r="A95" s="49" t="s">
        <v>106</v>
      </c>
      <c r="B95" s="49">
        <v>0</v>
      </c>
      <c r="C95" s="49">
        <v>1281812.07</v>
      </c>
      <c r="D95" s="49">
        <v>0</v>
      </c>
      <c r="E95" s="49">
        <v>1275588.6000000001</v>
      </c>
      <c r="F95" s="49">
        <v>0</v>
      </c>
      <c r="G95" s="49">
        <v>0</v>
      </c>
      <c r="H95" s="49">
        <v>1308019.3299999996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94">
        <v>3865419.9999999995</v>
      </c>
    </row>
    <row r="96" spans="1:14" x14ac:dyDescent="0.2">
      <c r="A96" s="49" t="s">
        <v>107</v>
      </c>
      <c r="B96" s="49">
        <v>0</v>
      </c>
      <c r="C96" s="49">
        <v>567049.89</v>
      </c>
      <c r="D96" s="49">
        <v>0</v>
      </c>
      <c r="E96" s="49">
        <v>570703.65</v>
      </c>
      <c r="F96" s="49">
        <v>0</v>
      </c>
      <c r="G96" s="49">
        <v>0</v>
      </c>
      <c r="H96" s="49">
        <v>591651.45999999985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94">
        <v>1729405</v>
      </c>
    </row>
    <row r="97" spans="1:14" x14ac:dyDescent="0.2">
      <c r="A97" s="49" t="s">
        <v>108</v>
      </c>
      <c r="B97" s="49">
        <v>0</v>
      </c>
      <c r="C97" s="49">
        <v>50029.32</v>
      </c>
      <c r="D97" s="49">
        <v>0</v>
      </c>
      <c r="E97" s="49">
        <v>47674.44</v>
      </c>
      <c r="F97" s="49">
        <v>0</v>
      </c>
      <c r="G97" s="49">
        <v>0</v>
      </c>
      <c r="H97" s="49">
        <v>46764.239999999991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94">
        <v>144468</v>
      </c>
    </row>
    <row r="98" spans="1:14" x14ac:dyDescent="0.2">
      <c r="A98" s="49" t="s">
        <v>112</v>
      </c>
      <c r="B98" s="49">
        <v>0</v>
      </c>
      <c r="C98" s="49">
        <v>7647.75</v>
      </c>
      <c r="D98" s="49">
        <v>0</v>
      </c>
      <c r="E98" s="49">
        <v>9587.16</v>
      </c>
      <c r="F98" s="49">
        <v>0</v>
      </c>
      <c r="G98" s="49">
        <v>0</v>
      </c>
      <c r="H98" s="49">
        <v>11817.09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94">
        <v>29052</v>
      </c>
    </row>
    <row r="99" spans="1:14" x14ac:dyDescent="0.2">
      <c r="A99" s="49" t="s">
        <v>113</v>
      </c>
      <c r="B99" s="49">
        <v>0</v>
      </c>
      <c r="C99" s="49">
        <v>52623.45</v>
      </c>
      <c r="D99" s="49">
        <v>0</v>
      </c>
      <c r="E99" s="49">
        <v>52742.58</v>
      </c>
      <c r="F99" s="49">
        <v>0</v>
      </c>
      <c r="G99" s="49">
        <v>0</v>
      </c>
      <c r="H99" s="49">
        <v>54459.97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94">
        <v>159826</v>
      </c>
    </row>
    <row r="100" spans="1:14" x14ac:dyDescent="0.2">
      <c r="A100" s="49" t="s">
        <v>114</v>
      </c>
      <c r="B100" s="49">
        <v>0</v>
      </c>
      <c r="C100" s="49">
        <v>11268.18</v>
      </c>
      <c r="D100" s="49">
        <v>0</v>
      </c>
      <c r="E100" s="49">
        <v>8902.08</v>
      </c>
      <c r="F100" s="49">
        <v>0</v>
      </c>
      <c r="G100" s="49">
        <v>0</v>
      </c>
      <c r="H100" s="49">
        <v>6805.74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94">
        <v>26976</v>
      </c>
    </row>
    <row r="101" spans="1:14" x14ac:dyDescent="0.2">
      <c r="A101" s="49" t="s">
        <v>115</v>
      </c>
      <c r="B101" s="49">
        <v>0</v>
      </c>
      <c r="C101" s="49">
        <v>266429.46000000002</v>
      </c>
      <c r="D101" s="49">
        <v>0</v>
      </c>
      <c r="E101" s="49">
        <v>279242.03999999998</v>
      </c>
      <c r="F101" s="49">
        <v>0</v>
      </c>
      <c r="G101" s="49">
        <v>0</v>
      </c>
      <c r="H101" s="49">
        <v>300516.50000000006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94">
        <v>846188</v>
      </c>
    </row>
    <row r="102" spans="1:14" x14ac:dyDescent="0.2">
      <c r="A102" s="49" t="s">
        <v>116</v>
      </c>
      <c r="B102" s="49">
        <v>0</v>
      </c>
      <c r="C102" s="49">
        <v>5466.78</v>
      </c>
      <c r="D102" s="49">
        <v>0</v>
      </c>
      <c r="E102" s="49">
        <v>7060.35</v>
      </c>
      <c r="F102" s="49">
        <v>0</v>
      </c>
      <c r="G102" s="49">
        <v>0</v>
      </c>
      <c r="H102" s="49">
        <v>8867.8700000000008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94">
        <v>21395</v>
      </c>
    </row>
    <row r="103" spans="1:14" x14ac:dyDescent="0.2">
      <c r="A103" s="49" t="s">
        <v>117</v>
      </c>
      <c r="B103" s="49">
        <v>0</v>
      </c>
      <c r="C103" s="49">
        <v>144892.10999999999</v>
      </c>
      <c r="D103" s="49">
        <v>0</v>
      </c>
      <c r="E103" s="49">
        <v>168981.45</v>
      </c>
      <c r="F103" s="49">
        <v>0</v>
      </c>
      <c r="G103" s="49">
        <v>0</v>
      </c>
      <c r="H103" s="49">
        <v>198191.44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94">
        <v>512065</v>
      </c>
    </row>
    <row r="104" spans="1:14" x14ac:dyDescent="0.2">
      <c r="A104" s="49" t="s">
        <v>118</v>
      </c>
      <c r="B104" s="49">
        <v>0</v>
      </c>
      <c r="C104" s="49">
        <v>92004</v>
      </c>
      <c r="D104" s="49">
        <v>0</v>
      </c>
      <c r="E104" s="49">
        <v>94303.44</v>
      </c>
      <c r="F104" s="49">
        <v>0</v>
      </c>
      <c r="G104" s="49">
        <v>0</v>
      </c>
      <c r="H104" s="49">
        <v>99460.56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94">
        <v>285768</v>
      </c>
    </row>
    <row r="105" spans="1:14" x14ac:dyDescent="0.2">
      <c r="A105" s="49" t="s">
        <v>119</v>
      </c>
      <c r="B105" s="49">
        <v>0</v>
      </c>
      <c r="C105" s="49">
        <v>2138127.42</v>
      </c>
      <c r="D105" s="49">
        <v>0</v>
      </c>
      <c r="E105" s="49">
        <v>2068375.32</v>
      </c>
      <c r="F105" s="49">
        <v>0</v>
      </c>
      <c r="G105" s="49">
        <v>0</v>
      </c>
      <c r="H105" s="49">
        <v>2061301.26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94">
        <v>6267804</v>
      </c>
    </row>
    <row r="106" spans="1:14" x14ac:dyDescent="0.2">
      <c r="A106" s="49" t="s">
        <v>120</v>
      </c>
      <c r="B106" s="49">
        <v>0</v>
      </c>
      <c r="C106" s="49">
        <v>108218.88</v>
      </c>
      <c r="D106" s="49">
        <v>0</v>
      </c>
      <c r="E106" s="49">
        <v>119332.95</v>
      </c>
      <c r="F106" s="49">
        <v>0</v>
      </c>
      <c r="G106" s="49">
        <v>0</v>
      </c>
      <c r="H106" s="49">
        <v>134063.16999999998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94">
        <v>361615</v>
      </c>
    </row>
    <row r="107" spans="1:14" x14ac:dyDescent="0.2">
      <c r="A107" s="49" t="s">
        <v>121</v>
      </c>
      <c r="B107" s="49">
        <v>0</v>
      </c>
      <c r="C107" s="49">
        <v>3344.22</v>
      </c>
      <c r="D107" s="49">
        <v>0</v>
      </c>
      <c r="E107" s="49">
        <v>0</v>
      </c>
      <c r="F107" s="49">
        <v>0</v>
      </c>
      <c r="G107" s="49">
        <v>0</v>
      </c>
      <c r="H107" s="49">
        <v>-3344.22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94">
        <v>0</v>
      </c>
    </row>
    <row r="108" spans="1:14" x14ac:dyDescent="0.2">
      <c r="A108" s="49" t="s">
        <v>122</v>
      </c>
      <c r="B108" s="49">
        <v>0</v>
      </c>
      <c r="C108" s="49">
        <v>1749928.62</v>
      </c>
      <c r="D108" s="49">
        <v>0</v>
      </c>
      <c r="E108" s="49">
        <v>1595327.58</v>
      </c>
      <c r="F108" s="49">
        <v>0</v>
      </c>
      <c r="G108" s="49">
        <v>0</v>
      </c>
      <c r="H108" s="49">
        <v>1489069.7999999998</v>
      </c>
      <c r="I108" s="49">
        <v>0</v>
      </c>
      <c r="J108" s="49">
        <v>0</v>
      </c>
      <c r="K108" s="49">
        <v>0</v>
      </c>
      <c r="L108" s="49">
        <v>0</v>
      </c>
      <c r="M108" s="49">
        <v>0</v>
      </c>
      <c r="N108" s="94">
        <v>4834326</v>
      </c>
    </row>
    <row r="109" spans="1:14" x14ac:dyDescent="0.2">
      <c r="A109" s="49" t="s">
        <v>124</v>
      </c>
      <c r="B109" s="49">
        <v>0</v>
      </c>
      <c r="C109" s="49">
        <v>6083.22</v>
      </c>
      <c r="D109" s="49">
        <v>0</v>
      </c>
      <c r="E109" s="49">
        <v>5764.11</v>
      </c>
      <c r="F109" s="49">
        <v>0</v>
      </c>
      <c r="G109" s="49">
        <v>0</v>
      </c>
      <c r="H109" s="49">
        <v>5619.6699999999992</v>
      </c>
      <c r="I109" s="49">
        <v>0</v>
      </c>
      <c r="J109" s="49">
        <v>0</v>
      </c>
      <c r="K109" s="49">
        <v>0</v>
      </c>
      <c r="L109" s="49">
        <v>0</v>
      </c>
      <c r="M109" s="49">
        <v>0</v>
      </c>
      <c r="N109" s="94">
        <v>17467</v>
      </c>
    </row>
    <row r="110" spans="1:14" x14ac:dyDescent="0.2">
      <c r="A110" s="49" t="s">
        <v>125</v>
      </c>
      <c r="B110" s="49">
        <v>0</v>
      </c>
      <c r="C110" s="49">
        <v>125487.78</v>
      </c>
      <c r="D110" s="49">
        <v>0</v>
      </c>
      <c r="E110" s="49">
        <v>122706.87</v>
      </c>
      <c r="F110" s="49">
        <v>0</v>
      </c>
      <c r="G110" s="49">
        <v>0</v>
      </c>
      <c r="H110" s="49">
        <v>123644.35</v>
      </c>
      <c r="I110" s="49">
        <v>0</v>
      </c>
      <c r="J110" s="49">
        <v>0</v>
      </c>
      <c r="K110" s="49">
        <v>0</v>
      </c>
      <c r="L110" s="49">
        <v>0</v>
      </c>
      <c r="M110" s="49">
        <v>0</v>
      </c>
      <c r="N110" s="94">
        <v>371839</v>
      </c>
    </row>
    <row r="111" spans="1:14" x14ac:dyDescent="0.2">
      <c r="A111" s="49" t="s">
        <v>126</v>
      </c>
      <c r="B111" s="49">
        <v>0</v>
      </c>
      <c r="C111" s="49">
        <v>17030.97</v>
      </c>
      <c r="D111" s="49">
        <v>0</v>
      </c>
      <c r="E111" s="49">
        <v>13567.95</v>
      </c>
      <c r="F111" s="49">
        <v>0</v>
      </c>
      <c r="G111" s="49">
        <v>0</v>
      </c>
      <c r="H111" s="49">
        <v>10516.079999999998</v>
      </c>
      <c r="I111" s="49">
        <v>0</v>
      </c>
      <c r="J111" s="49">
        <v>0</v>
      </c>
      <c r="K111" s="49">
        <v>0</v>
      </c>
      <c r="L111" s="49">
        <v>0</v>
      </c>
      <c r="M111" s="49">
        <v>0</v>
      </c>
      <c r="N111" s="94">
        <v>41115</v>
      </c>
    </row>
    <row r="112" spans="1:14" x14ac:dyDescent="0.2">
      <c r="A112" s="49" t="s">
        <v>128</v>
      </c>
      <c r="B112" s="49">
        <v>0</v>
      </c>
      <c r="C112" s="49">
        <v>24311.43</v>
      </c>
      <c r="D112" s="49">
        <v>0</v>
      </c>
      <c r="E112" s="49">
        <v>24209.13</v>
      </c>
      <c r="F112" s="49">
        <v>0</v>
      </c>
      <c r="G112" s="49">
        <v>0</v>
      </c>
      <c r="H112" s="49">
        <v>24840.44</v>
      </c>
      <c r="I112" s="49">
        <v>0</v>
      </c>
      <c r="J112" s="49">
        <v>0</v>
      </c>
      <c r="K112" s="49">
        <v>0</v>
      </c>
      <c r="L112" s="49">
        <v>0</v>
      </c>
      <c r="M112" s="49">
        <v>0</v>
      </c>
      <c r="N112" s="94">
        <v>73361</v>
      </c>
    </row>
    <row r="113" spans="1:14" x14ac:dyDescent="0.2">
      <c r="A113" s="49" t="s">
        <v>129</v>
      </c>
      <c r="B113" s="49">
        <v>0</v>
      </c>
      <c r="C113" s="49">
        <v>555317.06999999995</v>
      </c>
      <c r="D113" s="49">
        <v>0</v>
      </c>
      <c r="E113" s="49">
        <v>571974.81000000006</v>
      </c>
      <c r="F113" s="49">
        <v>0</v>
      </c>
      <c r="G113" s="49">
        <v>0</v>
      </c>
      <c r="H113" s="49">
        <v>605965.12000000011</v>
      </c>
      <c r="I113" s="49">
        <v>0</v>
      </c>
      <c r="J113" s="49">
        <v>0</v>
      </c>
      <c r="K113" s="49">
        <v>0</v>
      </c>
      <c r="L113" s="49">
        <v>0</v>
      </c>
      <c r="M113" s="49">
        <v>0</v>
      </c>
      <c r="N113" s="94">
        <v>1733257</v>
      </c>
    </row>
    <row r="114" spans="1:14" x14ac:dyDescent="0.2">
      <c r="A114" s="49" t="s">
        <v>130</v>
      </c>
      <c r="B114" s="49">
        <v>0</v>
      </c>
      <c r="C114" s="49">
        <v>521843.85</v>
      </c>
      <c r="D114" s="49">
        <v>0</v>
      </c>
      <c r="E114" s="49">
        <v>518958.99</v>
      </c>
      <c r="F114" s="49">
        <v>0</v>
      </c>
      <c r="G114" s="49">
        <v>0</v>
      </c>
      <c r="H114" s="49">
        <v>531800.15999999992</v>
      </c>
      <c r="I114" s="49">
        <v>0</v>
      </c>
      <c r="J114" s="49">
        <v>0</v>
      </c>
      <c r="K114" s="49">
        <v>0</v>
      </c>
      <c r="L114" s="49">
        <v>0</v>
      </c>
      <c r="M114" s="49">
        <v>0</v>
      </c>
      <c r="N114" s="94">
        <v>1572603</v>
      </c>
    </row>
    <row r="115" spans="1:14" x14ac:dyDescent="0.2">
      <c r="A115" s="49" t="s">
        <v>131</v>
      </c>
      <c r="B115" s="49">
        <v>0</v>
      </c>
      <c r="C115" s="49">
        <v>34972.410000000003</v>
      </c>
      <c r="D115" s="49">
        <v>0</v>
      </c>
      <c r="E115" s="49">
        <v>37219.050000000003</v>
      </c>
      <c r="F115" s="49">
        <v>0</v>
      </c>
      <c r="G115" s="49">
        <v>0</v>
      </c>
      <c r="H115" s="49">
        <v>40593.539999999994</v>
      </c>
      <c r="I115" s="49">
        <v>0</v>
      </c>
      <c r="J115" s="49">
        <v>0</v>
      </c>
      <c r="K115" s="49">
        <v>0</v>
      </c>
      <c r="L115" s="49">
        <v>0</v>
      </c>
      <c r="M115" s="49">
        <v>0</v>
      </c>
      <c r="N115" s="94">
        <v>112785</v>
      </c>
    </row>
    <row r="116" spans="1:14" x14ac:dyDescent="0.2">
      <c r="A116" s="49" t="s">
        <v>133</v>
      </c>
      <c r="B116" s="49">
        <v>0</v>
      </c>
      <c r="C116" s="49">
        <v>1526256.27</v>
      </c>
      <c r="D116" s="49">
        <v>0</v>
      </c>
      <c r="E116" s="49">
        <v>1521480.18</v>
      </c>
      <c r="F116" s="49">
        <v>0</v>
      </c>
      <c r="G116" s="49">
        <v>0</v>
      </c>
      <c r="H116" s="49">
        <v>1562809.55</v>
      </c>
      <c r="I116" s="49">
        <v>0</v>
      </c>
      <c r="J116" s="49">
        <v>0</v>
      </c>
      <c r="K116" s="49">
        <v>0</v>
      </c>
      <c r="L116" s="49">
        <v>0</v>
      </c>
      <c r="M116" s="49">
        <v>0</v>
      </c>
      <c r="N116" s="94">
        <v>4610546</v>
      </c>
    </row>
    <row r="117" spans="1:14" x14ac:dyDescent="0.2">
      <c r="A117" s="49" t="s">
        <v>134</v>
      </c>
      <c r="B117" s="49">
        <v>0</v>
      </c>
      <c r="C117" s="49">
        <v>9419.52</v>
      </c>
      <c r="D117" s="49">
        <v>0</v>
      </c>
      <c r="E117" s="49">
        <v>8466.81</v>
      </c>
      <c r="F117" s="49">
        <v>0</v>
      </c>
      <c r="G117" s="49">
        <v>0</v>
      </c>
      <c r="H117" s="49">
        <v>7770.67</v>
      </c>
      <c r="I117" s="49">
        <v>0</v>
      </c>
      <c r="J117" s="49">
        <v>0</v>
      </c>
      <c r="K117" s="49">
        <v>0</v>
      </c>
      <c r="L117" s="49">
        <v>0</v>
      </c>
      <c r="M117" s="49">
        <v>0</v>
      </c>
      <c r="N117" s="94">
        <v>25657</v>
      </c>
    </row>
    <row r="118" spans="1:14" x14ac:dyDescent="0.2">
      <c r="A118" s="49" t="s">
        <v>135</v>
      </c>
      <c r="B118" s="49">
        <v>0</v>
      </c>
      <c r="C118" s="49">
        <v>163838.39999999999</v>
      </c>
      <c r="D118" s="49">
        <v>0</v>
      </c>
      <c r="E118" s="49">
        <v>166169.19</v>
      </c>
      <c r="F118" s="49">
        <v>0</v>
      </c>
      <c r="G118" s="49">
        <v>0</v>
      </c>
      <c r="H118" s="49">
        <v>173535.40999999997</v>
      </c>
      <c r="I118" s="49">
        <v>0</v>
      </c>
      <c r="J118" s="49">
        <v>0</v>
      </c>
      <c r="K118" s="49">
        <v>0</v>
      </c>
      <c r="L118" s="49">
        <v>0</v>
      </c>
      <c r="M118" s="49">
        <v>0</v>
      </c>
      <c r="N118" s="94">
        <v>503542.99999999994</v>
      </c>
    </row>
    <row r="119" spans="1:14" x14ac:dyDescent="0.2">
      <c r="A119" s="49" t="s">
        <v>136</v>
      </c>
      <c r="B119" s="49">
        <v>0</v>
      </c>
      <c r="C119" s="49">
        <v>71319.27</v>
      </c>
      <c r="D119" s="49">
        <v>0</v>
      </c>
      <c r="E119" s="49">
        <v>69536.61</v>
      </c>
      <c r="F119" s="49">
        <v>0</v>
      </c>
      <c r="G119" s="49">
        <v>0</v>
      </c>
      <c r="H119" s="49">
        <v>69861.119999999981</v>
      </c>
      <c r="I119" s="49">
        <v>0</v>
      </c>
      <c r="J119" s="49">
        <v>0</v>
      </c>
      <c r="K119" s="49">
        <v>0</v>
      </c>
      <c r="L119" s="49">
        <v>0</v>
      </c>
      <c r="M119" s="49">
        <v>0</v>
      </c>
      <c r="N119" s="94">
        <v>210717</v>
      </c>
    </row>
    <row r="120" spans="1:14" x14ac:dyDescent="0.2">
      <c r="A120" s="49" t="s">
        <v>137</v>
      </c>
      <c r="B120" s="49">
        <v>0</v>
      </c>
      <c r="C120" s="49">
        <v>10098</v>
      </c>
      <c r="D120" s="49">
        <v>0</v>
      </c>
      <c r="E120" s="49">
        <v>8822.5499999999993</v>
      </c>
      <c r="F120" s="49">
        <v>0</v>
      </c>
      <c r="G120" s="49">
        <v>0</v>
      </c>
      <c r="H120" s="49">
        <v>7814.4500000000007</v>
      </c>
      <c r="I120" s="49">
        <v>0</v>
      </c>
      <c r="J120" s="49">
        <v>0</v>
      </c>
      <c r="K120" s="49">
        <v>0</v>
      </c>
      <c r="L120" s="49">
        <v>0</v>
      </c>
      <c r="M120" s="49">
        <v>0</v>
      </c>
      <c r="N120" s="94">
        <v>26735</v>
      </c>
    </row>
    <row r="121" spans="1:14" x14ac:dyDescent="0.2">
      <c r="A121" s="49" t="s">
        <v>138</v>
      </c>
      <c r="B121" s="49">
        <v>0</v>
      </c>
      <c r="C121" s="49">
        <v>40295.31</v>
      </c>
      <c r="D121" s="49">
        <v>0</v>
      </c>
      <c r="E121" s="49">
        <v>48673.35</v>
      </c>
      <c r="F121" s="49">
        <v>0</v>
      </c>
      <c r="G121" s="49">
        <v>0</v>
      </c>
      <c r="H121" s="49">
        <v>58526.340000000004</v>
      </c>
      <c r="I121" s="49">
        <v>0</v>
      </c>
      <c r="J121" s="49">
        <v>0</v>
      </c>
      <c r="K121" s="49">
        <v>0</v>
      </c>
      <c r="L121" s="49">
        <v>0</v>
      </c>
      <c r="M121" s="49">
        <v>0</v>
      </c>
      <c r="N121" s="94">
        <v>147495</v>
      </c>
    </row>
    <row r="122" spans="1:14" x14ac:dyDescent="0.2">
      <c r="A122" s="49" t="s">
        <v>139</v>
      </c>
      <c r="B122" s="49">
        <v>0</v>
      </c>
      <c r="C122" s="49">
        <v>17120.07</v>
      </c>
      <c r="D122" s="49">
        <v>0</v>
      </c>
      <c r="E122" s="49">
        <v>16041.63</v>
      </c>
      <c r="F122" s="49">
        <v>0</v>
      </c>
      <c r="G122" s="49">
        <v>0</v>
      </c>
      <c r="H122" s="49">
        <v>15449.300000000001</v>
      </c>
      <c r="I122" s="49">
        <v>0</v>
      </c>
      <c r="J122" s="49">
        <v>0</v>
      </c>
      <c r="K122" s="49">
        <v>0</v>
      </c>
      <c r="L122" s="49">
        <v>0</v>
      </c>
      <c r="M122" s="49">
        <v>0</v>
      </c>
      <c r="N122" s="94">
        <v>48611</v>
      </c>
    </row>
    <row r="123" spans="1:14" x14ac:dyDescent="0.2">
      <c r="A123" s="49" t="s">
        <v>141</v>
      </c>
      <c r="B123" s="49">
        <v>0</v>
      </c>
      <c r="C123" s="49">
        <v>995881.92</v>
      </c>
      <c r="D123" s="49">
        <v>0</v>
      </c>
      <c r="E123" s="49">
        <v>973662.03</v>
      </c>
      <c r="F123" s="49">
        <v>0</v>
      </c>
      <c r="G123" s="49">
        <v>0</v>
      </c>
      <c r="H123" s="49">
        <v>980947.05</v>
      </c>
      <c r="I123" s="49">
        <v>0</v>
      </c>
      <c r="J123" s="49">
        <v>0</v>
      </c>
      <c r="K123" s="49">
        <v>0</v>
      </c>
      <c r="L123" s="49">
        <v>0</v>
      </c>
      <c r="M123" s="49">
        <v>0</v>
      </c>
      <c r="N123" s="94">
        <v>2950491</v>
      </c>
    </row>
    <row r="124" spans="1:14" x14ac:dyDescent="0.2">
      <c r="A124" s="49" t="s">
        <v>142</v>
      </c>
      <c r="B124" s="49">
        <v>0</v>
      </c>
      <c r="C124" s="49">
        <v>4991.25</v>
      </c>
      <c r="D124" s="49">
        <v>0</v>
      </c>
      <c r="E124" s="49">
        <v>4925.91</v>
      </c>
      <c r="F124" s="49">
        <v>0</v>
      </c>
      <c r="G124" s="49">
        <v>0</v>
      </c>
      <c r="H124" s="49">
        <v>5009.84</v>
      </c>
      <c r="I124" s="49">
        <v>0</v>
      </c>
      <c r="J124" s="49">
        <v>0</v>
      </c>
      <c r="K124" s="49">
        <v>0</v>
      </c>
      <c r="L124" s="49">
        <v>0</v>
      </c>
      <c r="M124" s="49">
        <v>0</v>
      </c>
      <c r="N124" s="94">
        <v>14927</v>
      </c>
    </row>
    <row r="125" spans="1:14" ht="13.5" thickBot="1" x14ac:dyDescent="0.25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4">
        <v>0</v>
      </c>
    </row>
    <row r="126" spans="1:14" ht="14.25" thickTop="1" thickBot="1" x14ac:dyDescent="0.25">
      <c r="A126" s="37"/>
      <c r="B126" s="37">
        <v>0</v>
      </c>
      <c r="C126" s="37">
        <v>62007003.629999973</v>
      </c>
      <c r="D126" s="37">
        <v>0</v>
      </c>
      <c r="E126" s="37">
        <v>62007003.629999973</v>
      </c>
      <c r="F126" s="37">
        <v>0</v>
      </c>
      <c r="G126" s="37">
        <v>0</v>
      </c>
      <c r="H126" s="37">
        <v>63886009.019999988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187900011</v>
      </c>
    </row>
    <row r="127" spans="1:14" ht="13.5" thickTop="1" x14ac:dyDescent="0.2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422A-868C-4D1A-9E64-472A539DF72D}">
  <dimension ref="A1:N34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50" style="19" bestFit="1" customWidth="1"/>
    <col min="2" max="4" width="12.140625" style="19" customWidth="1"/>
    <col min="5" max="5" width="12.7109375" style="19" bestFit="1" customWidth="1"/>
    <col min="6" max="13" width="12.140625" style="19" customWidth="1"/>
    <col min="14" max="14" width="14" style="19" bestFit="1" customWidth="1"/>
    <col min="15" max="16384" width="9.140625" style="19"/>
  </cols>
  <sheetData>
    <row r="1" spans="1:14" s="21" customFormat="1" ht="12.95" customHeight="1" x14ac:dyDescent="0.2"/>
    <row r="2" spans="1:14" s="21" customFormat="1" ht="12.95" customHeight="1" x14ac:dyDescent="0.2">
      <c r="A2" s="21" t="s">
        <v>12</v>
      </c>
    </row>
    <row r="3" spans="1:14" s="21" customFormat="1" ht="12.95" customHeight="1" x14ac:dyDescent="0.2">
      <c r="A3" s="21" t="s">
        <v>297</v>
      </c>
    </row>
    <row r="4" spans="1:14" s="21" customFormat="1" ht="12.95" customHeight="1" x14ac:dyDescent="0.2"/>
    <row r="5" spans="1:14" s="21" customFormat="1" ht="12.95" customHeight="1" x14ac:dyDescent="0.2"/>
    <row r="6" spans="1:14" s="21" customFormat="1" ht="12.95" customHeight="1" x14ac:dyDescent="0.2"/>
    <row r="7" spans="1:14" s="21" customFormat="1" ht="12.95" customHeight="1" x14ac:dyDescent="0.2">
      <c r="A7" s="21" t="s">
        <v>300</v>
      </c>
    </row>
    <row r="8" spans="1:14" s="21" customFormat="1" ht="12.95" customHeight="1" x14ac:dyDescent="0.2">
      <c r="A8" s="19" t="s">
        <v>299</v>
      </c>
    </row>
    <row r="9" spans="1:14" ht="12.95" customHeight="1" x14ac:dyDescent="0.2">
      <c r="A9" s="19" t="s">
        <v>298</v>
      </c>
    </row>
    <row r="10" spans="1:14" ht="12.95" customHeight="1" x14ac:dyDescent="0.2"/>
    <row r="11" spans="1:14" s="20" customFormat="1" ht="12.95" customHeight="1" x14ac:dyDescent="0.2">
      <c r="A11" s="22" t="s">
        <v>15</v>
      </c>
      <c r="B11" s="22">
        <v>44409</v>
      </c>
      <c r="C11" s="22">
        <v>44440</v>
      </c>
      <c r="D11" s="22">
        <v>44470</v>
      </c>
      <c r="E11" s="22">
        <v>44501</v>
      </c>
      <c r="F11" s="22">
        <v>44531</v>
      </c>
      <c r="G11" s="22">
        <v>44562</v>
      </c>
      <c r="H11" s="22">
        <v>44593</v>
      </c>
      <c r="I11" s="22">
        <v>44621</v>
      </c>
      <c r="J11" s="22">
        <v>44652</v>
      </c>
      <c r="K11" s="22">
        <v>44682</v>
      </c>
      <c r="L11" s="22">
        <v>44713</v>
      </c>
      <c r="M11" s="22">
        <v>44743</v>
      </c>
      <c r="N11" s="23" t="s">
        <v>16</v>
      </c>
    </row>
    <row r="12" spans="1:14" s="20" customFormat="1" ht="12.95" customHeight="1" x14ac:dyDescent="0.2">
      <c r="A12" s="85"/>
      <c r="B12" s="86" t="s">
        <v>17</v>
      </c>
      <c r="C12" s="86" t="s">
        <v>17</v>
      </c>
      <c r="D12" s="86" t="s">
        <v>17</v>
      </c>
      <c r="E12" s="86" t="s">
        <v>17</v>
      </c>
      <c r="F12" s="86" t="s">
        <v>17</v>
      </c>
      <c r="G12" s="86" t="s">
        <v>17</v>
      </c>
      <c r="H12" s="86" t="s">
        <v>17</v>
      </c>
      <c r="I12" s="86" t="s">
        <v>17</v>
      </c>
      <c r="J12" s="86" t="s">
        <v>17</v>
      </c>
      <c r="K12" s="86" t="s">
        <v>17</v>
      </c>
      <c r="L12" s="86" t="s">
        <v>17</v>
      </c>
      <c r="M12" s="86" t="s">
        <v>17</v>
      </c>
      <c r="N12" s="87" t="s">
        <v>17</v>
      </c>
    </row>
    <row r="13" spans="1:14" ht="12.95" customHeight="1" x14ac:dyDescent="0.2">
      <c r="A13" s="49" t="s">
        <v>171</v>
      </c>
      <c r="B13" s="49">
        <v>6385.42</v>
      </c>
      <c r="C13" s="49">
        <v>6385.42</v>
      </c>
      <c r="D13" s="49">
        <v>6385.42</v>
      </c>
      <c r="E13" s="49">
        <v>13544.416666666668</v>
      </c>
      <c r="F13" s="49">
        <v>6385.416666666667</v>
      </c>
      <c r="G13" s="49">
        <v>6385.416666666667</v>
      </c>
      <c r="H13" s="49">
        <v>6385.416666666667</v>
      </c>
      <c r="I13" s="49">
        <v>6385.416666666667</v>
      </c>
      <c r="J13" s="49">
        <v>6385.416666666667</v>
      </c>
      <c r="K13" s="49">
        <v>6385.416666666667</v>
      </c>
      <c r="L13" s="49">
        <v>6385.416666666667</v>
      </c>
      <c r="M13" s="49">
        <v>6385.416666666667</v>
      </c>
      <c r="N13" s="50">
        <v>83784.010000000009</v>
      </c>
    </row>
    <row r="14" spans="1:14" ht="12.95" customHeight="1" x14ac:dyDescent="0.2">
      <c r="A14" s="49" t="s">
        <v>50</v>
      </c>
      <c r="B14" s="49">
        <v>6666.67</v>
      </c>
      <c r="C14" s="49">
        <v>6666.67</v>
      </c>
      <c r="D14" s="49">
        <v>6666.67</v>
      </c>
      <c r="E14" s="49">
        <v>14140.666666666668</v>
      </c>
      <c r="F14" s="49">
        <v>6666.666666666667</v>
      </c>
      <c r="G14" s="49">
        <v>6666.666666666667</v>
      </c>
      <c r="H14" s="49">
        <v>6666.666666666667</v>
      </c>
      <c r="I14" s="49">
        <v>6666.666666666667</v>
      </c>
      <c r="J14" s="49">
        <v>6666.666666666667</v>
      </c>
      <c r="K14" s="49">
        <v>6666.666666666667</v>
      </c>
      <c r="L14" s="49">
        <v>6666.666666666667</v>
      </c>
      <c r="M14" s="49">
        <v>6666.666666666667</v>
      </c>
      <c r="N14" s="50">
        <v>87474.010000000009</v>
      </c>
    </row>
    <row r="15" spans="1:14" ht="12.95" customHeight="1" x14ac:dyDescent="0.2">
      <c r="A15" s="49" t="s">
        <v>86</v>
      </c>
      <c r="B15" s="49">
        <v>3750</v>
      </c>
      <c r="C15" s="49">
        <v>3750</v>
      </c>
      <c r="D15" s="49">
        <v>3750</v>
      </c>
      <c r="E15" s="49">
        <v>7954</v>
      </c>
      <c r="F15" s="49">
        <v>3750</v>
      </c>
      <c r="G15" s="49">
        <v>3750</v>
      </c>
      <c r="H15" s="49">
        <v>3750</v>
      </c>
      <c r="I15" s="49">
        <v>3750</v>
      </c>
      <c r="J15" s="49">
        <v>3750</v>
      </c>
      <c r="K15" s="49">
        <v>3750</v>
      </c>
      <c r="L15" s="49">
        <v>3750</v>
      </c>
      <c r="M15" s="49">
        <v>3750</v>
      </c>
      <c r="N15" s="50">
        <v>49204</v>
      </c>
    </row>
    <row r="16" spans="1:14" ht="12.95" customHeight="1" x14ac:dyDescent="0.2">
      <c r="A16" s="49" t="s">
        <v>110</v>
      </c>
      <c r="B16" s="49">
        <v>12500</v>
      </c>
      <c r="C16" s="49">
        <v>12500</v>
      </c>
      <c r="D16" s="49">
        <v>12500</v>
      </c>
      <c r="E16" s="49">
        <v>26514</v>
      </c>
      <c r="F16" s="49">
        <v>12500</v>
      </c>
      <c r="G16" s="49">
        <v>12500</v>
      </c>
      <c r="H16" s="49">
        <v>12500</v>
      </c>
      <c r="I16" s="49">
        <v>12500</v>
      </c>
      <c r="J16" s="49">
        <v>12500</v>
      </c>
      <c r="K16" s="49">
        <v>12500</v>
      </c>
      <c r="L16" s="49">
        <v>12500</v>
      </c>
      <c r="M16" s="49">
        <v>12500</v>
      </c>
      <c r="N16" s="50">
        <v>164014</v>
      </c>
    </row>
    <row r="17" spans="1:14" ht="12.95" customHeight="1" x14ac:dyDescent="0.2">
      <c r="A17" s="49" t="s">
        <v>43</v>
      </c>
      <c r="B17" s="49">
        <v>80416.67</v>
      </c>
      <c r="C17" s="49">
        <v>80416.67</v>
      </c>
      <c r="D17" s="49">
        <v>80416.67</v>
      </c>
      <c r="E17" s="49">
        <v>170572.66666666669</v>
      </c>
      <c r="F17" s="49">
        <v>80416.666666666672</v>
      </c>
      <c r="G17" s="49">
        <v>80416.666666666672</v>
      </c>
      <c r="H17" s="49">
        <v>80416.666666666672</v>
      </c>
      <c r="I17" s="49">
        <v>80416.666666666672</v>
      </c>
      <c r="J17" s="49">
        <v>80416.666666666672</v>
      </c>
      <c r="K17" s="49">
        <v>80416.666666666672</v>
      </c>
      <c r="L17" s="49">
        <v>80416.666666666672</v>
      </c>
      <c r="M17" s="49">
        <v>80416.666666666672</v>
      </c>
      <c r="N17" s="50">
        <v>1055156.0099999998</v>
      </c>
    </row>
    <row r="18" spans="1:14" ht="12.95" customHeight="1" x14ac:dyDescent="0.2">
      <c r="A18" s="49" t="s">
        <v>82</v>
      </c>
      <c r="B18" s="49">
        <v>25916.67</v>
      </c>
      <c r="C18" s="49">
        <v>25916.67</v>
      </c>
      <c r="D18" s="49">
        <v>25916.67</v>
      </c>
      <c r="E18" s="49">
        <v>54972.666666666672</v>
      </c>
      <c r="F18" s="49">
        <v>25916.666666666668</v>
      </c>
      <c r="G18" s="49">
        <v>25916.666666666668</v>
      </c>
      <c r="H18" s="49">
        <v>25916.666666666668</v>
      </c>
      <c r="I18" s="49">
        <v>25916.666666666668</v>
      </c>
      <c r="J18" s="49">
        <v>25916.666666666668</v>
      </c>
      <c r="K18" s="49">
        <v>25916.666666666668</v>
      </c>
      <c r="L18" s="49">
        <v>25916.666666666668</v>
      </c>
      <c r="M18" s="49">
        <v>25916.666666666668</v>
      </c>
      <c r="N18" s="50">
        <v>340056.01</v>
      </c>
    </row>
    <row r="19" spans="1:14" ht="12.95" customHeight="1" x14ac:dyDescent="0.2">
      <c r="A19" s="49" t="s">
        <v>27</v>
      </c>
      <c r="B19" s="49">
        <v>17500</v>
      </c>
      <c r="C19" s="49">
        <v>17500</v>
      </c>
      <c r="D19" s="49">
        <v>17500</v>
      </c>
      <c r="E19" s="49">
        <v>37120</v>
      </c>
      <c r="F19" s="49">
        <v>17500</v>
      </c>
      <c r="G19" s="49">
        <v>17500</v>
      </c>
      <c r="H19" s="49">
        <v>17500</v>
      </c>
      <c r="I19" s="49">
        <v>17500</v>
      </c>
      <c r="J19" s="49">
        <v>17500</v>
      </c>
      <c r="K19" s="49">
        <v>17500</v>
      </c>
      <c r="L19" s="49">
        <v>17500</v>
      </c>
      <c r="M19" s="49">
        <v>17500</v>
      </c>
      <c r="N19" s="50">
        <v>229620</v>
      </c>
    </row>
    <row r="20" spans="1:14" ht="12.95" customHeight="1" x14ac:dyDescent="0.2">
      <c r="A20" s="49" t="s">
        <v>33</v>
      </c>
      <c r="B20" s="49">
        <v>5000</v>
      </c>
      <c r="C20" s="49">
        <v>5000</v>
      </c>
      <c r="D20" s="49">
        <v>5000</v>
      </c>
      <c r="E20" s="49">
        <v>10606</v>
      </c>
      <c r="F20" s="49">
        <v>5000</v>
      </c>
      <c r="G20" s="49">
        <v>5000</v>
      </c>
      <c r="H20" s="49">
        <v>5000</v>
      </c>
      <c r="I20" s="49">
        <v>5000</v>
      </c>
      <c r="J20" s="49">
        <v>5000</v>
      </c>
      <c r="K20" s="49">
        <v>5000</v>
      </c>
      <c r="L20" s="49">
        <v>5000</v>
      </c>
      <c r="M20" s="49">
        <v>5000</v>
      </c>
      <c r="N20" s="50">
        <v>65606</v>
      </c>
    </row>
    <row r="21" spans="1:14" ht="12.95" customHeight="1" x14ac:dyDescent="0.2">
      <c r="A21" s="49" t="s">
        <v>34</v>
      </c>
      <c r="B21" s="49">
        <v>5833.33</v>
      </c>
      <c r="C21" s="49">
        <v>5833.33</v>
      </c>
      <c r="D21" s="49">
        <v>5833.33</v>
      </c>
      <c r="E21" s="49">
        <v>12373.333333333332</v>
      </c>
      <c r="F21" s="49">
        <v>5833.333333333333</v>
      </c>
      <c r="G21" s="49">
        <v>5833.333333333333</v>
      </c>
      <c r="H21" s="49">
        <v>5833.333333333333</v>
      </c>
      <c r="I21" s="49">
        <v>5833.333333333333</v>
      </c>
      <c r="J21" s="49">
        <v>5833.333333333333</v>
      </c>
      <c r="K21" s="49">
        <v>5833.333333333333</v>
      </c>
      <c r="L21" s="49">
        <v>5833.333333333333</v>
      </c>
      <c r="M21" s="49">
        <v>5833.333333333333</v>
      </c>
      <c r="N21" s="50">
        <v>76539.990000000005</v>
      </c>
    </row>
    <row r="22" spans="1:14" ht="12.95" customHeight="1" x14ac:dyDescent="0.2">
      <c r="A22" s="49" t="s">
        <v>37</v>
      </c>
      <c r="B22" s="49">
        <v>176333.33</v>
      </c>
      <c r="C22" s="49">
        <v>176333.33</v>
      </c>
      <c r="D22" s="49">
        <v>176333.33</v>
      </c>
      <c r="E22" s="49">
        <v>374023.33333333337</v>
      </c>
      <c r="F22" s="49">
        <v>176333.33333333334</v>
      </c>
      <c r="G22" s="49">
        <v>176333.33333333334</v>
      </c>
      <c r="H22" s="49">
        <v>176333.33333333334</v>
      </c>
      <c r="I22" s="49">
        <v>176333.33333333334</v>
      </c>
      <c r="J22" s="49">
        <v>176333.33333333334</v>
      </c>
      <c r="K22" s="49">
        <v>176333.33333333334</v>
      </c>
      <c r="L22" s="49">
        <v>176333.33333333334</v>
      </c>
      <c r="M22" s="49">
        <v>176333.33333333334</v>
      </c>
      <c r="N22" s="50">
        <v>2313689.9899999998</v>
      </c>
    </row>
    <row r="23" spans="1:14" ht="12.95" customHeight="1" x14ac:dyDescent="0.2">
      <c r="A23" s="49" t="s">
        <v>51</v>
      </c>
      <c r="B23" s="49">
        <v>20833.330000000002</v>
      </c>
      <c r="C23" s="49">
        <v>20833.330000000002</v>
      </c>
      <c r="D23" s="49">
        <v>20833.330000000002</v>
      </c>
      <c r="E23" s="49">
        <v>44190.333333333328</v>
      </c>
      <c r="F23" s="49">
        <v>20833.333333333332</v>
      </c>
      <c r="G23" s="49">
        <v>20833.333333333332</v>
      </c>
      <c r="H23" s="49">
        <v>20833.333333333332</v>
      </c>
      <c r="I23" s="49">
        <v>20833.333333333332</v>
      </c>
      <c r="J23" s="49">
        <v>20833.333333333332</v>
      </c>
      <c r="K23" s="49">
        <v>20833.333333333332</v>
      </c>
      <c r="L23" s="49">
        <v>20833.333333333332</v>
      </c>
      <c r="M23" s="49">
        <v>20833.333333333332</v>
      </c>
      <c r="N23" s="50">
        <v>273356.99000000005</v>
      </c>
    </row>
    <row r="24" spans="1:14" ht="12.95" customHeight="1" x14ac:dyDescent="0.2">
      <c r="A24" s="49" t="s">
        <v>73</v>
      </c>
      <c r="B24" s="49">
        <v>4166.67</v>
      </c>
      <c r="C24" s="49">
        <v>4166.67</v>
      </c>
      <c r="D24" s="49">
        <v>4166.67</v>
      </c>
      <c r="E24" s="49">
        <v>8837.6666666666679</v>
      </c>
      <c r="F24" s="49">
        <v>4166.666666666667</v>
      </c>
      <c r="G24" s="49">
        <v>4166.666666666667</v>
      </c>
      <c r="H24" s="49">
        <v>4166.666666666667</v>
      </c>
      <c r="I24" s="49">
        <v>4166.666666666667</v>
      </c>
      <c r="J24" s="49">
        <v>4166.666666666667</v>
      </c>
      <c r="K24" s="49">
        <v>4166.666666666667</v>
      </c>
      <c r="L24" s="49">
        <v>4166.666666666667</v>
      </c>
      <c r="M24" s="49">
        <v>4166.666666666667</v>
      </c>
      <c r="N24" s="50">
        <v>54671.009999999987</v>
      </c>
    </row>
    <row r="25" spans="1:14" ht="12.95" customHeight="1" x14ac:dyDescent="0.2">
      <c r="A25" s="49" t="s">
        <v>90</v>
      </c>
      <c r="B25" s="49">
        <v>172500</v>
      </c>
      <c r="C25" s="49">
        <v>172500</v>
      </c>
      <c r="D25" s="49">
        <v>172500</v>
      </c>
      <c r="E25" s="49">
        <v>365892</v>
      </c>
      <c r="F25" s="49">
        <v>172500</v>
      </c>
      <c r="G25" s="49">
        <v>172500</v>
      </c>
      <c r="H25" s="49">
        <v>172500</v>
      </c>
      <c r="I25" s="49">
        <v>172500</v>
      </c>
      <c r="J25" s="49">
        <v>172500</v>
      </c>
      <c r="K25" s="49">
        <v>172500</v>
      </c>
      <c r="L25" s="49">
        <v>172500</v>
      </c>
      <c r="M25" s="49">
        <v>172500</v>
      </c>
      <c r="N25" s="50">
        <v>2263392</v>
      </c>
    </row>
    <row r="26" spans="1:14" ht="12.95" customHeight="1" x14ac:dyDescent="0.2">
      <c r="A26" s="49" t="s">
        <v>93</v>
      </c>
      <c r="B26" s="49">
        <v>16666.669999999998</v>
      </c>
      <c r="C26" s="49">
        <v>16666.669999999998</v>
      </c>
      <c r="D26" s="49">
        <v>16666.669999999998</v>
      </c>
      <c r="E26" s="49">
        <v>35351.666666666672</v>
      </c>
      <c r="F26" s="49">
        <v>16666.666666666668</v>
      </c>
      <c r="G26" s="49">
        <v>16666.666666666668</v>
      </c>
      <c r="H26" s="49">
        <v>16666.666666666668</v>
      </c>
      <c r="I26" s="49">
        <v>16666.666666666668</v>
      </c>
      <c r="J26" s="49">
        <v>16666.666666666668</v>
      </c>
      <c r="K26" s="49">
        <v>16666.666666666668</v>
      </c>
      <c r="L26" s="49">
        <v>16666.666666666668</v>
      </c>
      <c r="M26" s="49">
        <v>16666.666666666668</v>
      </c>
      <c r="N26" s="50">
        <v>218685.00999999995</v>
      </c>
    </row>
    <row r="27" spans="1:14" ht="12.95" customHeight="1" x14ac:dyDescent="0.2">
      <c r="A27" s="49" t="s">
        <v>102</v>
      </c>
      <c r="B27" s="49">
        <v>296666.67</v>
      </c>
      <c r="C27" s="49">
        <v>296666.67</v>
      </c>
      <c r="D27" s="49">
        <v>296666.67</v>
      </c>
      <c r="E27" s="49">
        <v>629264.66666666674</v>
      </c>
      <c r="F27" s="49">
        <v>296666.66666666669</v>
      </c>
      <c r="G27" s="49">
        <v>296666.66666666669</v>
      </c>
      <c r="H27" s="49">
        <v>296666.66666666669</v>
      </c>
      <c r="I27" s="49">
        <v>296666.66666666669</v>
      </c>
      <c r="J27" s="49">
        <v>296666.66666666669</v>
      </c>
      <c r="K27" s="49">
        <v>296666.66666666669</v>
      </c>
      <c r="L27" s="49">
        <v>296666.66666666669</v>
      </c>
      <c r="M27" s="49">
        <v>296666.66666666669</v>
      </c>
      <c r="N27" s="50">
        <v>3892598.0099999993</v>
      </c>
    </row>
    <row r="28" spans="1:14" ht="12.95" customHeight="1" x14ac:dyDescent="0.2">
      <c r="A28" s="49" t="s">
        <v>107</v>
      </c>
      <c r="B28" s="49">
        <v>25000</v>
      </c>
      <c r="C28" s="49">
        <v>25000</v>
      </c>
      <c r="D28" s="49">
        <v>25000</v>
      </c>
      <c r="E28" s="49">
        <v>53028</v>
      </c>
      <c r="F28" s="49">
        <v>25000</v>
      </c>
      <c r="G28" s="49">
        <v>25000</v>
      </c>
      <c r="H28" s="49">
        <v>25000</v>
      </c>
      <c r="I28" s="49">
        <v>25000</v>
      </c>
      <c r="J28" s="49">
        <v>25000</v>
      </c>
      <c r="K28" s="49">
        <v>25000</v>
      </c>
      <c r="L28" s="49">
        <v>25000</v>
      </c>
      <c r="M28" s="49">
        <v>25000</v>
      </c>
      <c r="N28" s="50">
        <v>328028</v>
      </c>
    </row>
    <row r="29" spans="1:14" ht="12.95" customHeight="1" x14ac:dyDescent="0.2">
      <c r="A29" s="49" t="s">
        <v>21</v>
      </c>
      <c r="B29" s="49">
        <v>3333.33</v>
      </c>
      <c r="C29" s="49">
        <v>3333.33</v>
      </c>
      <c r="D29" s="49">
        <v>3333.33</v>
      </c>
      <c r="E29" s="49">
        <v>7070.3333333333339</v>
      </c>
      <c r="F29" s="49">
        <v>3333.3333333333335</v>
      </c>
      <c r="G29" s="49">
        <v>3333.3333333333335</v>
      </c>
      <c r="H29" s="49">
        <v>3333.3333333333335</v>
      </c>
      <c r="I29" s="49">
        <v>3333.3333333333335</v>
      </c>
      <c r="J29" s="49">
        <v>3333.3333333333335</v>
      </c>
      <c r="K29" s="49">
        <v>3333.3333333333335</v>
      </c>
      <c r="L29" s="49">
        <v>3333.3333333333335</v>
      </c>
      <c r="M29" s="49">
        <v>3333.3333333333335</v>
      </c>
      <c r="N29" s="50">
        <v>43736.990000000005</v>
      </c>
    </row>
    <row r="30" spans="1:14" ht="12.95" customHeight="1" x14ac:dyDescent="0.2">
      <c r="A30" s="49" t="s">
        <v>46</v>
      </c>
      <c r="B30" s="49">
        <v>5833.33</v>
      </c>
      <c r="C30" s="49">
        <v>5833.33</v>
      </c>
      <c r="D30" s="49">
        <v>5833.33</v>
      </c>
      <c r="E30" s="49">
        <v>12373.333333333332</v>
      </c>
      <c r="F30" s="49">
        <v>5833.333333333333</v>
      </c>
      <c r="G30" s="49">
        <v>5833.333333333333</v>
      </c>
      <c r="H30" s="49">
        <v>5833.333333333333</v>
      </c>
      <c r="I30" s="49">
        <v>5833.333333333333</v>
      </c>
      <c r="J30" s="49">
        <v>5833.333333333333</v>
      </c>
      <c r="K30" s="49">
        <v>5833.333333333333</v>
      </c>
      <c r="L30" s="49">
        <v>5833.333333333333</v>
      </c>
      <c r="M30" s="49">
        <v>5833.333333333333</v>
      </c>
      <c r="N30" s="50">
        <v>76539.990000000005</v>
      </c>
    </row>
    <row r="31" spans="1:14" ht="12.95" customHeight="1" x14ac:dyDescent="0.2">
      <c r="A31" s="49" t="s">
        <v>141</v>
      </c>
      <c r="B31" s="49">
        <v>6666.67</v>
      </c>
      <c r="C31" s="49">
        <v>6666.67</v>
      </c>
      <c r="D31" s="49">
        <v>6666.67</v>
      </c>
      <c r="E31" s="49">
        <v>14140.666666666668</v>
      </c>
      <c r="F31" s="49">
        <v>6666.666666666667</v>
      </c>
      <c r="G31" s="49">
        <v>6666.666666666667</v>
      </c>
      <c r="H31" s="49">
        <v>6666.666666666667</v>
      </c>
      <c r="I31" s="49">
        <v>6666.666666666667</v>
      </c>
      <c r="J31" s="49">
        <v>6666.666666666667</v>
      </c>
      <c r="K31" s="49">
        <v>6666.666666666667</v>
      </c>
      <c r="L31" s="49">
        <v>6666.666666666667</v>
      </c>
      <c r="M31" s="49">
        <v>6666.666666666667</v>
      </c>
      <c r="N31" s="50">
        <v>87474.010000000009</v>
      </c>
    </row>
    <row r="32" spans="1:14" ht="12.95" customHeight="1" thickBot="1" x14ac:dyDescent="0.2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4">
        <v>0</v>
      </c>
    </row>
    <row r="33" spans="1:14" ht="12.95" customHeight="1" thickTop="1" thickBot="1" x14ac:dyDescent="0.25">
      <c r="A33" s="37"/>
      <c r="B33" s="37">
        <v>891968.75999999989</v>
      </c>
      <c r="C33" s="37">
        <v>891968.75999999989</v>
      </c>
      <c r="D33" s="37">
        <v>891968.75999999989</v>
      </c>
      <c r="E33" s="37">
        <v>1891969.7500000002</v>
      </c>
      <c r="F33" s="37">
        <v>891968.75000000012</v>
      </c>
      <c r="G33" s="37">
        <v>891968.75000000012</v>
      </c>
      <c r="H33" s="37">
        <v>891968.75000000012</v>
      </c>
      <c r="I33" s="37">
        <v>891968.75000000012</v>
      </c>
      <c r="J33" s="37">
        <v>891968.75000000012</v>
      </c>
      <c r="K33" s="37">
        <v>891968.75000000012</v>
      </c>
      <c r="L33" s="37">
        <v>891968.75000000012</v>
      </c>
      <c r="M33" s="37">
        <v>891968.75000000012</v>
      </c>
      <c r="N33" s="37">
        <v>11703626.029999999</v>
      </c>
    </row>
    <row r="34" spans="1:14" ht="13.5" thickTop="1" x14ac:dyDescent="0.2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26"/>
  <sheetViews>
    <sheetView showGridLines="0" zoomScaleNormal="100" workbookViewId="0">
      <pane xSplit="1" ySplit="11" topLeftCell="B12" activePane="bottomRight" state="frozen"/>
      <selection activeCell="B14" sqref="B14:B141"/>
      <selection pane="topRight" activeCell="B14" sqref="B14:B141"/>
      <selection pane="bottomLeft" activeCell="B14" sqref="B14:B141"/>
      <selection pane="bottomRight" activeCell="A2" sqref="A2"/>
    </sheetView>
  </sheetViews>
  <sheetFormatPr defaultColWidth="9.140625" defaultRowHeight="12.75" x14ac:dyDescent="0.2"/>
  <cols>
    <col min="1" max="1" width="52.85546875" style="19" bestFit="1" customWidth="1"/>
    <col min="2" max="2" width="15.85546875" style="19" customWidth="1"/>
    <col min="3" max="3" width="15.140625" style="32" customWidth="1"/>
    <col min="4" max="4" width="11.7109375" style="32" bestFit="1" customWidth="1"/>
    <col min="5" max="5" width="10.42578125" style="32" bestFit="1" customWidth="1"/>
    <col min="6" max="6" width="13.5703125" style="32" customWidth="1"/>
    <col min="7" max="7" width="14.42578125" style="32" customWidth="1"/>
    <col min="8" max="8" width="13.85546875" style="32" customWidth="1"/>
    <col min="9" max="9" width="12.7109375" style="19" bestFit="1" customWidth="1"/>
    <col min="10" max="10" width="9.140625" style="19" bestFit="1" customWidth="1"/>
    <col min="11" max="11" width="12.42578125" style="19" bestFit="1" customWidth="1"/>
    <col min="12" max="14" width="9.140625" style="19" bestFit="1" customWidth="1"/>
    <col min="15" max="15" width="14.140625" style="19" bestFit="1" customWidth="1"/>
    <col min="16" max="16384" width="9.140625" style="19"/>
  </cols>
  <sheetData>
    <row r="1" spans="1:15" ht="12.95" customHeight="1" x14ac:dyDescent="0.2"/>
    <row r="2" spans="1:15" ht="12.95" customHeight="1" x14ac:dyDescent="0.2">
      <c r="A2" s="21" t="s">
        <v>168</v>
      </c>
    </row>
    <row r="3" spans="1:15" ht="12.95" customHeight="1" x14ac:dyDescent="0.2">
      <c r="A3" s="21" t="s">
        <v>172</v>
      </c>
    </row>
    <row r="4" spans="1:15" ht="12.95" customHeight="1" x14ac:dyDescent="0.2"/>
    <row r="5" spans="1:15" ht="12.95" customHeight="1" x14ac:dyDescent="0.2">
      <c r="A5" s="19" t="s">
        <v>301</v>
      </c>
    </row>
    <row r="6" spans="1:15" ht="12.95" customHeight="1" x14ac:dyDescent="0.2">
      <c r="A6" s="19" t="s">
        <v>299</v>
      </c>
    </row>
    <row r="7" spans="1:15" ht="12.95" customHeight="1" x14ac:dyDescent="0.2">
      <c r="A7" s="19" t="s">
        <v>302</v>
      </c>
    </row>
    <row r="8" spans="1:15" ht="12.95" customHeight="1" x14ac:dyDescent="0.2">
      <c r="A8" s="19" t="s">
        <v>303</v>
      </c>
    </row>
    <row r="9" spans="1:15" ht="12.95" customHeight="1" x14ac:dyDescent="0.2">
      <c r="B9" s="21"/>
    </row>
    <row r="10" spans="1:15" ht="12.95" customHeight="1" x14ac:dyDescent="0.2"/>
    <row r="11" spans="1:15" s="41" customFormat="1" ht="12.95" customHeight="1" x14ac:dyDescent="0.2">
      <c r="A11" s="33" t="s">
        <v>173</v>
      </c>
      <c r="B11" s="33" t="s">
        <v>174</v>
      </c>
      <c r="C11" s="39">
        <v>44409</v>
      </c>
      <c r="D11" s="39">
        <v>44440</v>
      </c>
      <c r="E11" s="39">
        <v>44470</v>
      </c>
      <c r="F11" s="39">
        <v>44501</v>
      </c>
      <c r="G11" s="39">
        <v>44531</v>
      </c>
      <c r="H11" s="39">
        <v>44562</v>
      </c>
      <c r="I11" s="39">
        <v>44593</v>
      </c>
      <c r="J11" s="39">
        <v>44621</v>
      </c>
      <c r="K11" s="39">
        <v>44652</v>
      </c>
      <c r="L11" s="39">
        <v>44682</v>
      </c>
      <c r="M11" s="39">
        <v>44713</v>
      </c>
      <c r="N11" s="39">
        <v>44743</v>
      </c>
      <c r="O11" s="40" t="s">
        <v>16</v>
      </c>
    </row>
    <row r="12" spans="1:15" s="41" customFormat="1" ht="12.95" customHeight="1" x14ac:dyDescent="0.2">
      <c r="A12" s="88"/>
      <c r="B12" s="88"/>
      <c r="C12" s="90" t="s">
        <v>17</v>
      </c>
      <c r="D12" s="90" t="s">
        <v>17</v>
      </c>
      <c r="E12" s="90" t="s">
        <v>17</v>
      </c>
      <c r="F12" s="90" t="s">
        <v>17</v>
      </c>
      <c r="G12" s="90" t="s">
        <v>17</v>
      </c>
      <c r="H12" s="90" t="s">
        <v>17</v>
      </c>
      <c r="I12" s="90" t="s">
        <v>17</v>
      </c>
      <c r="J12" s="90" t="s">
        <v>17</v>
      </c>
      <c r="K12" s="90" t="s">
        <v>17</v>
      </c>
      <c r="L12" s="90" t="s">
        <v>17</v>
      </c>
      <c r="M12" s="90" t="s">
        <v>17</v>
      </c>
      <c r="N12" s="90" t="s">
        <v>17</v>
      </c>
      <c r="O12" s="89" t="s">
        <v>17</v>
      </c>
    </row>
    <row r="13" spans="1:15" ht="12.95" customHeight="1" x14ac:dyDescent="0.2">
      <c r="A13" s="34" t="s">
        <v>175</v>
      </c>
      <c r="B13" s="35" t="s">
        <v>176</v>
      </c>
      <c r="C13" s="24">
        <v>0</v>
      </c>
      <c r="D13" s="24">
        <v>0</v>
      </c>
      <c r="E13" s="24">
        <v>0</v>
      </c>
      <c r="F13" s="34">
        <v>10000003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5">
        <f>SUM(C13:N13)</f>
        <v>10000003</v>
      </c>
    </row>
    <row r="14" spans="1:15" ht="12.95" customHeight="1" x14ac:dyDescent="0.2">
      <c r="A14" s="36" t="s">
        <v>177</v>
      </c>
      <c r="B14" s="35" t="s">
        <v>178</v>
      </c>
      <c r="C14" s="24">
        <v>0</v>
      </c>
      <c r="D14" s="24">
        <v>0</v>
      </c>
      <c r="E14" s="24">
        <v>0</v>
      </c>
      <c r="F14" s="24">
        <v>0</v>
      </c>
      <c r="G14" s="34">
        <v>11999993</v>
      </c>
      <c r="H14" s="24">
        <v>0</v>
      </c>
      <c r="I14" s="24">
        <v>0</v>
      </c>
      <c r="J14" s="24">
        <v>0</v>
      </c>
      <c r="K14" s="24"/>
      <c r="L14" s="24">
        <v>0</v>
      </c>
      <c r="M14" s="24">
        <v>0</v>
      </c>
      <c r="N14" s="24">
        <v>0</v>
      </c>
      <c r="O14" s="25">
        <f t="shared" ref="O14:O24" si="0">SUM(C14:N14)</f>
        <v>11999993</v>
      </c>
    </row>
    <row r="15" spans="1:15" ht="12.95" customHeight="1" x14ac:dyDescent="0.2">
      <c r="A15" s="36" t="s">
        <v>179</v>
      </c>
      <c r="B15" s="35" t="s">
        <v>180</v>
      </c>
      <c r="C15" s="24">
        <v>0</v>
      </c>
      <c r="D15" s="24">
        <v>0</v>
      </c>
      <c r="E15" s="24">
        <v>0</v>
      </c>
      <c r="F15" s="34">
        <v>6000000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5">
        <f t="shared" si="0"/>
        <v>6000000</v>
      </c>
    </row>
    <row r="16" spans="1:15" ht="12.95" customHeight="1" x14ac:dyDescent="0.2">
      <c r="A16" s="36" t="s">
        <v>181</v>
      </c>
      <c r="B16" s="35" t="s">
        <v>182</v>
      </c>
      <c r="C16" s="24">
        <v>0</v>
      </c>
      <c r="D16" s="24">
        <v>0</v>
      </c>
      <c r="E16" s="24">
        <v>0</v>
      </c>
      <c r="F16" s="34">
        <v>10000000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5">
        <f t="shared" si="0"/>
        <v>10000000</v>
      </c>
    </row>
    <row r="17" spans="1:15" ht="12.95" customHeight="1" x14ac:dyDescent="0.2">
      <c r="A17" s="36" t="s">
        <v>183</v>
      </c>
      <c r="B17" s="35" t="s">
        <v>184</v>
      </c>
      <c r="C17" s="24">
        <v>0</v>
      </c>
      <c r="D17" s="24">
        <v>0</v>
      </c>
      <c r="E17" s="24">
        <v>0</v>
      </c>
      <c r="F17" s="34">
        <v>10000008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5">
        <f t="shared" si="0"/>
        <v>10000008</v>
      </c>
    </row>
    <row r="18" spans="1:15" ht="12.95" customHeight="1" x14ac:dyDescent="0.2">
      <c r="A18" s="36" t="s">
        <v>185</v>
      </c>
      <c r="B18" s="35" t="s">
        <v>186</v>
      </c>
      <c r="C18" s="24">
        <v>0</v>
      </c>
      <c r="D18" s="24">
        <v>0</v>
      </c>
      <c r="E18" s="24">
        <v>0</v>
      </c>
      <c r="F18" s="24">
        <v>0</v>
      </c>
      <c r="G18" s="34">
        <v>10000001</v>
      </c>
      <c r="H18" s="24">
        <v>0</v>
      </c>
      <c r="I18" s="24">
        <v>0</v>
      </c>
      <c r="J18" s="24">
        <v>0</v>
      </c>
      <c r="K18" s="24"/>
      <c r="L18" s="24">
        <v>0</v>
      </c>
      <c r="M18" s="24">
        <v>0</v>
      </c>
      <c r="N18" s="24">
        <v>0</v>
      </c>
      <c r="O18" s="25">
        <f t="shared" si="0"/>
        <v>10000001</v>
      </c>
    </row>
    <row r="19" spans="1:15" ht="12.95" customHeight="1" x14ac:dyDescent="0.2">
      <c r="A19" s="24" t="s">
        <v>187</v>
      </c>
      <c r="B19" s="55" t="s">
        <v>188</v>
      </c>
      <c r="C19" s="24">
        <v>0</v>
      </c>
      <c r="D19" s="24">
        <v>0</v>
      </c>
      <c r="E19" s="24">
        <v>0</v>
      </c>
      <c r="F19" s="34">
        <v>29999998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5">
        <f t="shared" si="0"/>
        <v>29999998</v>
      </c>
    </row>
    <row r="20" spans="1:15" ht="12.95" customHeight="1" x14ac:dyDescent="0.2">
      <c r="A20" s="24" t="s">
        <v>189</v>
      </c>
      <c r="B20" s="24" t="s">
        <v>190</v>
      </c>
      <c r="C20" s="24">
        <v>0</v>
      </c>
      <c r="D20" s="24">
        <v>0</v>
      </c>
      <c r="E20" s="24">
        <v>0</v>
      </c>
      <c r="F20" s="34">
        <v>1000000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5">
        <f t="shared" si="0"/>
        <v>1000000</v>
      </c>
    </row>
    <row r="21" spans="1:15" ht="12.95" customHeight="1" x14ac:dyDescent="0.2">
      <c r="A21" s="24" t="s">
        <v>191</v>
      </c>
      <c r="B21" s="24" t="s">
        <v>192</v>
      </c>
      <c r="C21" s="24">
        <v>0</v>
      </c>
      <c r="D21" s="24">
        <v>0</v>
      </c>
      <c r="E21" s="24">
        <v>0</v>
      </c>
      <c r="F21" s="24">
        <v>0</v>
      </c>
      <c r="G21" s="34">
        <v>29066052</v>
      </c>
      <c r="H21" s="24">
        <v>0</v>
      </c>
      <c r="I21" s="24">
        <v>0</v>
      </c>
      <c r="J21" s="24">
        <v>0</v>
      </c>
      <c r="K21" s="24"/>
      <c r="L21" s="24">
        <v>0</v>
      </c>
      <c r="M21" s="24">
        <v>0</v>
      </c>
      <c r="N21" s="24">
        <v>0</v>
      </c>
      <c r="O21" s="25">
        <f t="shared" si="0"/>
        <v>29066052</v>
      </c>
    </row>
    <row r="22" spans="1:15" ht="12.95" customHeight="1" x14ac:dyDescent="0.2">
      <c r="A22" s="163" t="s">
        <v>309</v>
      </c>
      <c r="B22" s="164" t="s">
        <v>306</v>
      </c>
      <c r="C22" s="164"/>
      <c r="D22" s="164"/>
      <c r="E22" s="164"/>
      <c r="F22" s="164"/>
      <c r="G22" s="166">
        <v>10000001</v>
      </c>
      <c r="H22" s="164"/>
      <c r="I22" s="164"/>
      <c r="J22" s="164"/>
      <c r="K22" s="164"/>
      <c r="L22" s="164"/>
      <c r="M22" s="164"/>
      <c r="N22" s="164"/>
      <c r="O22" s="165">
        <v>10000001</v>
      </c>
    </row>
    <row r="23" spans="1:15" ht="12.95" customHeight="1" x14ac:dyDescent="0.2">
      <c r="A23" s="124" t="s">
        <v>193</v>
      </c>
      <c r="B23" s="164" t="s">
        <v>194</v>
      </c>
      <c r="C23" s="164">
        <v>0</v>
      </c>
      <c r="D23" s="164">
        <v>0</v>
      </c>
      <c r="E23" s="164">
        <v>0</v>
      </c>
      <c r="F23" s="164">
        <v>0</v>
      </c>
      <c r="G23" s="164">
        <v>0</v>
      </c>
      <c r="H23" s="164">
        <v>27950000</v>
      </c>
      <c r="I23" s="164">
        <v>2049998</v>
      </c>
      <c r="J23" s="164">
        <v>0</v>
      </c>
      <c r="K23" s="164">
        <v>0</v>
      </c>
      <c r="L23" s="124">
        <v>0</v>
      </c>
      <c r="M23" s="164">
        <v>0</v>
      </c>
      <c r="N23" s="164">
        <v>0</v>
      </c>
      <c r="O23" s="165">
        <f t="shared" si="0"/>
        <v>29999998</v>
      </c>
    </row>
    <row r="24" spans="1:15" ht="12.95" customHeight="1" thickBot="1" x14ac:dyDescent="0.25">
      <c r="A24" s="125" t="s">
        <v>195</v>
      </c>
      <c r="B24" s="125" t="s">
        <v>196</v>
      </c>
      <c r="C24" s="125">
        <v>0</v>
      </c>
      <c r="D24" s="125">
        <v>0</v>
      </c>
      <c r="E24" s="125">
        <v>0</v>
      </c>
      <c r="F24" s="125">
        <v>0</v>
      </c>
      <c r="G24" s="125">
        <v>0</v>
      </c>
      <c r="H24" s="125">
        <v>6000002</v>
      </c>
      <c r="I24" s="125">
        <v>0</v>
      </c>
      <c r="J24" s="125">
        <v>0</v>
      </c>
      <c r="K24" s="125">
        <v>0</v>
      </c>
      <c r="L24" s="125">
        <v>0</v>
      </c>
      <c r="M24" s="125">
        <v>0</v>
      </c>
      <c r="N24" s="126">
        <v>0</v>
      </c>
      <c r="O24" s="25">
        <f t="shared" si="0"/>
        <v>6000002</v>
      </c>
    </row>
    <row r="25" spans="1:15" s="21" customFormat="1" ht="12.95" customHeight="1" thickTop="1" thickBot="1" x14ac:dyDescent="0.25">
      <c r="A25" s="37"/>
      <c r="B25" s="37"/>
      <c r="C25" s="37">
        <v>0</v>
      </c>
      <c r="D25" s="37">
        <v>0</v>
      </c>
      <c r="E25" s="37">
        <v>0</v>
      </c>
      <c r="F25" s="38">
        <v>67000009</v>
      </c>
      <c r="G25" s="38">
        <f>SUM(G13:G24)</f>
        <v>61066047</v>
      </c>
      <c r="H25" s="38">
        <v>33950002</v>
      </c>
      <c r="I25" s="38">
        <v>2049998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8">
        <f>SUM(O13:O24)</f>
        <v>164066056</v>
      </c>
    </row>
    <row r="26" spans="1:15" ht="13.5" thickTop="1" x14ac:dyDescent="0.2"/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EFB8CE3A51E47A6FACC36016F90A3" ma:contentTypeVersion="10" ma:contentTypeDescription="Create a new document." ma:contentTypeScope="" ma:versionID="d681aff3b78c160531e9d19dcf73c65e">
  <xsd:schema xmlns:xsd="http://www.w3.org/2001/XMLSchema" xmlns:xs="http://www.w3.org/2001/XMLSchema" xmlns:p="http://schemas.microsoft.com/office/2006/metadata/properties" xmlns:ns2="f072d8a6-930d-4792-a8d3-ba33864d7e81" xmlns:ns3="df2dd78d-b831-4b5f-a122-ebfe8e34b449" targetNamespace="http://schemas.microsoft.com/office/2006/metadata/properties" ma:root="true" ma:fieldsID="1cede8145ef19057da844dedb9ad3c63" ns2:_="" ns3:_="">
    <xsd:import namespace="f072d8a6-930d-4792-a8d3-ba33864d7e81"/>
    <xsd:import namespace="df2dd78d-b831-4b5f-a122-ebfe8e34b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2d8a6-930d-4792-a8d3-ba33864d7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dd78d-b831-4b5f-a122-ebfe8e34b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2dd78d-b831-4b5f-a122-ebfe8e34b449">
      <UserInfo>
        <DisplayName>Lisa Chambers - Research England UKRI</DisplayName>
        <AccountId>78</AccountId>
        <AccountType/>
      </UserInfo>
      <UserInfo>
        <DisplayName>Sophie Swainger - Research England UKRI</DisplayName>
        <AccountId>33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759A623-067E-4323-BEAF-BCC7AE450B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1D6ACA-9FDF-43E3-BD9A-7BFBCA32D2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72d8a6-930d-4792-a8d3-ba33864d7e81"/>
    <ds:schemaRef ds:uri="df2dd78d-b831-4b5f-a122-ebfe8e34b4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F657DA-6598-4849-8624-0C49569E5609}">
  <ds:schemaRefs>
    <ds:schemaRef ds:uri="f072d8a6-930d-4792-a8d3-ba33864d7e81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df2dd78d-b831-4b5f-a122-ebfe8e34b449"/>
    <ds:schemaRef ds:uri="http://purl.org/dc/terms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QR workings</vt:lpstr>
      <vt:lpstr>QR</vt:lpstr>
      <vt:lpstr>HEIF</vt:lpstr>
      <vt:lpstr>Sheet1</vt:lpstr>
      <vt:lpstr>HEIF - NPIF</vt:lpstr>
      <vt:lpstr>Additional QR</vt:lpstr>
      <vt:lpstr>Capital</vt:lpstr>
      <vt:lpstr>Museums Galleries Collections</vt:lpstr>
      <vt:lpstr>Non-recurrent summary</vt:lpstr>
      <vt:lpstr>Non-recurrent Nov</vt:lpstr>
      <vt:lpstr>Non-recurrent Dec</vt:lpstr>
      <vt:lpstr>Non-recurrent Jan</vt:lpstr>
      <vt:lpstr>Non-recurrent Feb</vt:lpstr>
      <vt:lpstr>QR check</vt:lpstr>
      <vt:lpstr>alloc summary</vt:lpstr>
      <vt:lpstr>Sheet1 (2)</vt:lpstr>
    </vt:vector>
  </TitlesOfParts>
  <Manager/>
  <Company>UKSBS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 Marson (PSU, Finance)</dc:creator>
  <cp:keywords/>
  <dc:description/>
  <cp:lastModifiedBy>Sophie Swainger - Research England UKRI</cp:lastModifiedBy>
  <cp:revision/>
  <dcterms:created xsi:type="dcterms:W3CDTF">2019-07-17T07:22:34Z</dcterms:created>
  <dcterms:modified xsi:type="dcterms:W3CDTF">2022-02-24T12:19:21Z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0x010100A7EEFB8CE3A51E47A6FACC36016F90A3</vt:lpwstr>
  </property>
  <property fmtid="{D5CDD505-2E9C-101B-9397-08002B2CF9AE}" pid="3" name="_dlc_DocIdItemGuid">
    <vt:lpwstr>2475cf9e-f39a-4d20-a19a-4a8063db0a2f</vt:lpwstr>
  </property>
</Properties>
</file>