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0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hestta/Shared Documents/Horizon Contingencies - 2021/Monobeneficiary - ERC and MSCA/Je-S &amp; Siebel Related Work/ERC/ERC Consolidator Grants 2021 - Policy Folder/"/>
    </mc:Choice>
  </mc:AlternateContent>
  <xr:revisionPtr revIDLastSave="127" documentId="8_{1EC14954-6713-4A05-82FC-11FDB5AFDDBE}" xr6:coauthVersionLast="47" xr6:coauthVersionMax="48" xr10:uidLastSave="{1E521F30-A6C3-48F6-87AE-72FF7CEEDD71}"/>
  <bookViews>
    <workbookView xWindow="2235" yWindow="1035" windowWidth="21075" windowHeight="15360" xr2:uid="{A60034D4-54CA-4A8E-A3F7-17079E955C41}"/>
  </bookViews>
  <sheets>
    <sheet name="ERC CoG and AdG 2021 guarantee" sheetId="2" r:id="rId1"/>
  </sheets>
  <definedNames>
    <definedName name="action_type">#REF!</definedName>
    <definedName name="ccc_rate">#REF!</definedName>
    <definedName name="concat_lookup">#REF!</definedName>
    <definedName name="COUNTRY">#REF!</definedName>
    <definedName name="_xlnm.Print_Area" localSheetId="0">'ERC CoG and AdG 2021 guarantee'!$A$1:$F$36</definedName>
    <definedName name="tool_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2" l="1"/>
  <c r="C27" i="2"/>
  <c r="B25" i="2"/>
  <c r="C24" i="2"/>
  <c r="C23" i="2"/>
  <c r="C22" i="2"/>
  <c r="C21" i="2"/>
  <c r="C20" i="2"/>
  <c r="F18" i="2" s="1"/>
  <c r="C18" i="2"/>
  <c r="B16" i="2"/>
  <c r="C15" i="2"/>
  <c r="C14" i="2"/>
  <c r="F13" i="2" s="1"/>
  <c r="H13" i="2" s="1"/>
  <c r="C13" i="2"/>
  <c r="C12" i="2"/>
  <c r="C25" i="2" l="1"/>
  <c r="B26" i="2"/>
  <c r="C26" i="2" s="1"/>
  <c r="F12" i="2"/>
  <c r="F15" i="2" s="1"/>
  <c r="B29" i="2"/>
  <c r="B30" i="2" s="1"/>
  <c r="C30" i="2" s="1"/>
  <c r="B28" i="2"/>
  <c r="C28" i="2" s="1"/>
  <c r="C16" i="2"/>
  <c r="F20" i="2" l="1"/>
  <c r="F21" i="2" s="1"/>
  <c r="C29" i="2"/>
  <c r="F28" i="2" s="1"/>
  <c r="F29" i="2" s="1"/>
  <c r="F31" i="2" s="1"/>
  <c r="B31" i="2"/>
  <c r="C31" i="2" s="1"/>
</calcChain>
</file>

<file path=xl/sharedStrings.xml><?xml version="1.0" encoding="utf-8"?>
<sst xmlns="http://schemas.openxmlformats.org/spreadsheetml/2006/main" count="50" uniqueCount="48">
  <si>
    <t>Conversion Tool</t>
  </si>
  <si>
    <t>Exchange Rate</t>
  </si>
  <si>
    <t>Please enter the total duration of your grant in the green cell below:</t>
  </si>
  <si>
    <t>1. Exchange rate calculation from ERC proposal</t>
  </si>
  <si>
    <t>Grant duration (months):</t>
  </si>
  <si>
    <t>2. UKRI Fund Headings</t>
  </si>
  <si>
    <t xml:space="preserve">Please enter the relevant figures from your ERC budget table into the green cells below:  </t>
  </si>
  <si>
    <t xml:space="preserve">Please enter the corresponding figures below when entering your costs onto the Je-S form: </t>
  </si>
  <si>
    <t xml:space="preserve">Fund heading </t>
  </si>
  <si>
    <t>Amount accepted by ERC</t>
  </si>
  <si>
    <t>GBP Conversion</t>
  </si>
  <si>
    <t>Je-S Application Fund Heading</t>
  </si>
  <si>
    <t xml:space="preserve">Total Costs </t>
  </si>
  <si>
    <t>A. Direct Personnel Costs</t>
  </si>
  <si>
    <t>Direct Personnel Cost</t>
  </si>
  <si>
    <t>PI</t>
  </si>
  <si>
    <t xml:space="preserve">Senior Staff </t>
  </si>
  <si>
    <t>Other Staff*</t>
  </si>
  <si>
    <t>Postdocs</t>
  </si>
  <si>
    <t>Project Student*</t>
  </si>
  <si>
    <t>Annual Stipend Rate:</t>
  </si>
  <si>
    <t>Students*</t>
  </si>
  <si>
    <t>*Costs for PhD students may be entered into the 'Project Student' section and/or the 'Other Staff' section in Je-S. In either case these costs will remain on the research grant.</t>
  </si>
  <si>
    <t>Other Personnel costs*</t>
  </si>
  <si>
    <t>Total Personnel</t>
  </si>
  <si>
    <t>A. Total Personnel costs/€</t>
  </si>
  <si>
    <t>Other Direct Costs</t>
  </si>
  <si>
    <r>
      <rPr>
        <b/>
        <sz val="11"/>
        <rFont val="Calibri"/>
        <family val="2"/>
        <scheme val="minor"/>
      </rPr>
      <t>B. Subcontracting Costs</t>
    </r>
    <r>
      <rPr>
        <sz val="11"/>
        <rFont val="Calibri"/>
        <family val="2"/>
        <scheme val="minor"/>
      </rPr>
      <t xml:space="preserve"> (No indirect Costs)</t>
    </r>
  </si>
  <si>
    <t>Travel and Subsistence</t>
  </si>
  <si>
    <t>C. Purchase costs</t>
  </si>
  <si>
    <t>Animal Costs</t>
  </si>
  <si>
    <t>C.1 Travel and subsistence</t>
  </si>
  <si>
    <t>Other Directly Incurred Costs</t>
  </si>
  <si>
    <t>C.2 Equipment - Including major equipment</t>
  </si>
  <si>
    <t>Total Other Direct Costs</t>
  </si>
  <si>
    <t>Consumables incl. fieldwork and animal costs</t>
  </si>
  <si>
    <t xml:space="preserve">Publications (incl. Open Access fees) and dissemination </t>
  </si>
  <si>
    <t>Other additional direct costs</t>
  </si>
  <si>
    <t>C.3 Total other goods, works and services</t>
  </si>
  <si>
    <t>C. Total Purchase costs/€</t>
  </si>
  <si>
    <r>
      <rPr>
        <b/>
        <sz val="11"/>
        <rFont val="Calibri"/>
        <family val="2"/>
        <scheme val="minor"/>
      </rPr>
      <t>D. Internally invoiced goods and services/€</t>
    </r>
    <r>
      <rPr>
        <sz val="11"/>
        <rFont val="Calibri"/>
        <family val="2"/>
        <scheme val="minor"/>
      </rPr>
      <t xml:space="preserve"> (no indirect costs)</t>
    </r>
  </si>
  <si>
    <t>Estates and Indirect Costs</t>
  </si>
  <si>
    <t>Indirect Costs</t>
  </si>
  <si>
    <t>E.  Indirect Cost (25% of Direct Costs)</t>
  </si>
  <si>
    <t>Total Estates and Indirect Costs</t>
  </si>
  <si>
    <t>Total Indirect Costs</t>
  </si>
  <si>
    <t>Total Requested contribution</t>
  </si>
  <si>
    <t>Total UKRI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</si>
</sst>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0"/>
    <numFmt numFmtId="165" formatCode="#,##0_ ;\-#,##0\ "/>
    <numFmt numFmtId="166" formatCode="_-[$€-2]\ * #,##0.00_-;\-[$€-2]\ * #,##0.00_-;_-[$€-2]\ * &quot;-&quot;??_-;_-@_-"/>
    <numFmt numFmtId="167" formatCode="_-[$£-809]* #,##0.00_-;\-[$£-809]* #,##0.00_-;_-[$£-809]* &quot;-&quot;??_-;_-@_-"/>
    <numFmt numFmtId="168" formatCode="#,##0.0_ ;\-#,##0.0\ "/>
    <numFmt numFmtId="169" formatCode="_-[$€-83C]* #,##0.00_-;\-[$€-83C]* #,##0.00_-;_-[$€-83C]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vertical="center"/>
    </xf>
    <xf numFmtId="17" fontId="0" fillId="2" borderId="0" xfId="0" applyNumberForma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0" fillId="2" borderId="2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0" fontId="7" fillId="2" borderId="2" xfId="0" applyFont="1" applyFill="1" applyBorder="1" applyAlignment="1" applyProtection="1">
      <alignment vertical="center"/>
      <protection hidden="1"/>
    </xf>
    <xf numFmtId="164" fontId="0" fillId="2" borderId="0" xfId="0" applyNumberFormat="1" applyFill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6" fillId="2" borderId="9" xfId="0" applyFont="1" applyFill="1" applyBorder="1" applyProtection="1">
      <protection hidden="1"/>
    </xf>
    <xf numFmtId="166" fontId="6" fillId="3" borderId="4" xfId="0" applyNumberFormat="1" applyFont="1" applyFill="1" applyBorder="1" applyProtection="1">
      <protection locked="0" hidden="1"/>
    </xf>
    <xf numFmtId="167" fontId="8" fillId="2" borderId="10" xfId="1" applyNumberFormat="1" applyFont="1" applyFill="1" applyBorder="1" applyProtection="1">
      <protection hidden="1"/>
    </xf>
    <xf numFmtId="0" fontId="6" fillId="2" borderId="13" xfId="0" applyFont="1" applyFill="1" applyBorder="1" applyProtection="1">
      <protection hidden="1"/>
    </xf>
    <xf numFmtId="166" fontId="6" fillId="3" borderId="14" xfId="0" applyNumberFormat="1" applyFont="1" applyFill="1" applyBorder="1" applyProtection="1">
      <protection locked="0" hidden="1"/>
    </xf>
    <xf numFmtId="167" fontId="8" fillId="2" borderId="15" xfId="1" applyNumberFormat="1" applyFont="1" applyFill="1" applyBorder="1" applyProtection="1">
      <protection hidden="1"/>
    </xf>
    <xf numFmtId="0" fontId="0" fillId="2" borderId="9" xfId="0" applyFill="1" applyBorder="1" applyProtection="1">
      <protection hidden="1"/>
    </xf>
    <xf numFmtId="167" fontId="0" fillId="2" borderId="10" xfId="0" applyNumberFormat="1" applyFill="1" applyBorder="1" applyProtection="1">
      <protection hidden="1"/>
    </xf>
    <xf numFmtId="166" fontId="6" fillId="3" borderId="16" xfId="0" applyNumberFormat="1" applyFont="1" applyFill="1" applyBorder="1" applyProtection="1">
      <protection locked="0" hidden="1"/>
    </xf>
    <xf numFmtId="0" fontId="0" fillId="2" borderId="13" xfId="0" applyFill="1" applyBorder="1" applyProtection="1">
      <protection hidden="1"/>
    </xf>
    <xf numFmtId="0" fontId="0" fillId="2" borderId="19" xfId="0" applyFill="1" applyBorder="1" applyProtection="1">
      <protection hidden="1"/>
    </xf>
    <xf numFmtId="167" fontId="0" fillId="2" borderId="20" xfId="0" applyNumberFormat="1" applyFill="1" applyBorder="1" applyProtection="1">
      <protection hidden="1"/>
    </xf>
    <xf numFmtId="0" fontId="6" fillId="0" borderId="19" xfId="0" applyFont="1" applyBorder="1" applyProtection="1">
      <protection hidden="1"/>
    </xf>
    <xf numFmtId="167" fontId="8" fillId="2" borderId="20" xfId="1" applyNumberFormat="1" applyFont="1" applyFill="1" applyBorder="1" applyProtection="1">
      <protection hidden="1"/>
    </xf>
    <xf numFmtId="0" fontId="7" fillId="6" borderId="17" xfId="0" applyFont="1" applyFill="1" applyBorder="1" applyProtection="1">
      <protection hidden="1"/>
    </xf>
    <xf numFmtId="166" fontId="9" fillId="6" borderId="22" xfId="0" applyNumberFormat="1" applyFont="1" applyFill="1" applyBorder="1" applyProtection="1">
      <protection hidden="1"/>
    </xf>
    <xf numFmtId="167" fontId="7" fillId="6" borderId="18" xfId="1" applyNumberFormat="1" applyFont="1" applyFill="1" applyBorder="1" applyProtection="1">
      <protection hidden="1"/>
    </xf>
    <xf numFmtId="0" fontId="6" fillId="7" borderId="17" xfId="0" applyFont="1" applyFill="1" applyBorder="1" applyProtection="1">
      <protection hidden="1"/>
    </xf>
    <xf numFmtId="166" fontId="6" fillId="3" borderId="22" xfId="0" applyNumberFormat="1" applyFont="1" applyFill="1" applyBorder="1" applyProtection="1">
      <protection locked="0" hidden="1"/>
    </xf>
    <xf numFmtId="167" fontId="8" fillId="2" borderId="18" xfId="0" applyNumberFormat="1" applyFont="1" applyFill="1" applyBorder="1" applyProtection="1">
      <protection hidden="1"/>
    </xf>
    <xf numFmtId="167" fontId="0" fillId="2" borderId="15" xfId="0" applyNumberFormat="1" applyFill="1" applyBorder="1" applyProtection="1">
      <protection hidden="1"/>
    </xf>
    <xf numFmtId="168" fontId="0" fillId="8" borderId="15" xfId="0" applyNumberFormat="1" applyFill="1" applyBorder="1" applyProtection="1">
      <protection hidden="1"/>
    </xf>
    <xf numFmtId="167" fontId="8" fillId="2" borderId="10" xfId="0" applyNumberFormat="1" applyFont="1" applyFill="1" applyBorder="1" applyProtection="1">
      <protection hidden="1"/>
    </xf>
    <xf numFmtId="167" fontId="8" fillId="2" borderId="15" xfId="0" applyNumberFormat="1" applyFont="1" applyFill="1" applyBorder="1" applyProtection="1">
      <protection hidden="1"/>
    </xf>
    <xf numFmtId="0" fontId="0" fillId="0" borderId="19" xfId="0" applyBorder="1" applyProtection="1">
      <protection hidden="1"/>
    </xf>
    <xf numFmtId="0" fontId="6" fillId="0" borderId="13" xfId="0" applyFont="1" applyBorder="1" applyProtection="1">
      <protection hidden="1"/>
    </xf>
    <xf numFmtId="167" fontId="8" fillId="2" borderId="20" xfId="0" applyNumberFormat="1" applyFont="1" applyFill="1" applyBorder="1" applyProtection="1">
      <protection hidden="1"/>
    </xf>
    <xf numFmtId="0" fontId="2" fillId="5" borderId="5" xfId="0" applyFont="1" applyFill="1" applyBorder="1" applyProtection="1">
      <protection hidden="1"/>
    </xf>
    <xf numFmtId="0" fontId="2" fillId="5" borderId="24" xfId="0" applyFont="1" applyFill="1" applyBorder="1" applyProtection="1">
      <protection hidden="1"/>
    </xf>
    <xf numFmtId="0" fontId="9" fillId="7" borderId="17" xfId="0" applyFont="1" applyFill="1" applyBorder="1" applyProtection="1">
      <protection hidden="1"/>
    </xf>
    <xf numFmtId="166" fontId="9" fillId="5" borderId="22" xfId="0" applyNumberFormat="1" applyFont="1" applyFill="1" applyBorder="1" applyProtection="1">
      <protection hidden="1"/>
    </xf>
    <xf numFmtId="167" fontId="7" fillId="5" borderId="18" xfId="0" applyNumberFormat="1" applyFont="1" applyFill="1" applyBorder="1" applyProtection="1">
      <protection hidden="1"/>
    </xf>
    <xf numFmtId="0" fontId="7" fillId="6" borderId="27" xfId="0" applyFont="1" applyFill="1" applyBorder="1" applyProtection="1">
      <protection hidden="1"/>
    </xf>
    <xf numFmtId="166" fontId="9" fillId="6" borderId="28" xfId="0" applyNumberFormat="1" applyFont="1" applyFill="1" applyBorder="1" applyProtection="1">
      <protection hidden="1"/>
    </xf>
    <xf numFmtId="167" fontId="7" fillId="6" borderId="10" xfId="0" applyNumberFormat="1" applyFont="1" applyFill="1" applyBorder="1" applyProtection="1">
      <protection hidden="1"/>
    </xf>
    <xf numFmtId="0" fontId="2" fillId="4" borderId="29" xfId="0" applyFont="1" applyFill="1" applyBorder="1" applyProtection="1">
      <protection hidden="1"/>
    </xf>
    <xf numFmtId="167" fontId="2" fillId="4" borderId="30" xfId="0" applyNumberFormat="1" applyFont="1" applyFill="1" applyBorder="1" applyProtection="1">
      <protection hidden="1"/>
    </xf>
    <xf numFmtId="0" fontId="9" fillId="6" borderId="17" xfId="0" applyFont="1" applyFill="1" applyBorder="1" applyProtection="1">
      <protection hidden="1"/>
    </xf>
    <xf numFmtId="167" fontId="7" fillId="6" borderId="18" xfId="0" applyNumberFormat="1" applyFont="1" applyFill="1" applyBorder="1" applyProtection="1">
      <protection hidden="1"/>
    </xf>
    <xf numFmtId="166" fontId="6" fillId="2" borderId="4" xfId="0" applyNumberFormat="1" applyFont="1" applyFill="1" applyBorder="1" applyProtection="1">
      <protection hidden="1"/>
    </xf>
    <xf numFmtId="0" fontId="0" fillId="0" borderId="0" xfId="0" applyAlignment="1">
      <alignment wrapText="1"/>
    </xf>
    <xf numFmtId="167" fontId="0" fillId="2" borderId="32" xfId="0" applyNumberFormat="1" applyFill="1" applyBorder="1" applyProtection="1">
      <protection hidden="1"/>
    </xf>
    <xf numFmtId="0" fontId="2" fillId="0" borderId="33" xfId="0" applyFont="1" applyBorder="1" applyProtection="1">
      <protection hidden="1"/>
    </xf>
    <xf numFmtId="0" fontId="0" fillId="0" borderId="34" xfId="0" applyBorder="1" applyProtection="1">
      <protection hidden="1"/>
    </xf>
    <xf numFmtId="167" fontId="0" fillId="2" borderId="20" xfId="0" applyNumberFormat="1" applyFill="1" applyBorder="1" applyAlignment="1" applyProtection="1">
      <alignment vertical="center"/>
      <protection hidden="1"/>
    </xf>
    <xf numFmtId="0" fontId="9" fillId="4" borderId="5" xfId="0" applyFont="1" applyFill="1" applyBorder="1" applyAlignment="1" applyProtection="1">
      <alignment horizontal="left"/>
      <protection hidden="1"/>
    </xf>
    <xf numFmtId="0" fontId="9" fillId="4" borderId="0" xfId="0" applyFont="1" applyFill="1" applyAlignment="1" applyProtection="1">
      <alignment horizontal="left"/>
      <protection hidden="1"/>
    </xf>
    <xf numFmtId="0" fontId="9" fillId="4" borderId="24" xfId="0" applyFont="1" applyFill="1" applyBorder="1" applyAlignment="1" applyProtection="1">
      <alignment horizontal="left"/>
      <protection hidden="1"/>
    </xf>
    <xf numFmtId="0" fontId="2" fillId="4" borderId="25" xfId="0" applyFont="1" applyFill="1" applyBorder="1" applyAlignment="1" applyProtection="1">
      <alignment horizontal="left"/>
      <protection hidden="1"/>
    </xf>
    <xf numFmtId="0" fontId="2" fillId="4" borderId="26" xfId="0" applyFont="1" applyFill="1" applyBorder="1" applyAlignment="1" applyProtection="1">
      <alignment horizontal="left"/>
      <protection hidden="1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0" fontId="2" fillId="4" borderId="1" xfId="0" applyFont="1" applyFill="1" applyBorder="1" applyAlignment="1" applyProtection="1">
      <alignment horizontal="left"/>
      <protection hidden="1"/>
    </xf>
    <xf numFmtId="0" fontId="2" fillId="4" borderId="6" xfId="0" applyFont="1" applyFill="1" applyBorder="1" applyAlignment="1" applyProtection="1">
      <alignment horizontal="left"/>
      <protection hidden="1"/>
    </xf>
    <xf numFmtId="0" fontId="2" fillId="4" borderId="2" xfId="0" applyFont="1" applyFill="1" applyBorder="1" applyAlignment="1" applyProtection="1">
      <alignment horizontal="left"/>
      <protection hidden="1"/>
    </xf>
    <xf numFmtId="0" fontId="2" fillId="4" borderId="7" xfId="0" applyFont="1" applyFill="1" applyBorder="1" applyAlignment="1" applyProtection="1">
      <alignment horizontal="left" vertical="center"/>
      <protection hidden="1"/>
    </xf>
    <xf numFmtId="0" fontId="2" fillId="4" borderId="8" xfId="0" applyFont="1" applyFill="1" applyBorder="1" applyAlignment="1" applyProtection="1">
      <alignment horizontal="left" vertical="center"/>
      <protection hidden="1"/>
    </xf>
    <xf numFmtId="0" fontId="2" fillId="4" borderId="11" xfId="0" applyFont="1" applyFill="1" applyBorder="1" applyAlignment="1" applyProtection="1">
      <alignment horizontal="left" vertical="center"/>
      <protection hidden="1"/>
    </xf>
    <xf numFmtId="0" fontId="2" fillId="4" borderId="12" xfId="0" applyFont="1" applyFill="1" applyBorder="1" applyAlignment="1" applyProtection="1">
      <alignment horizontal="left" vertical="center"/>
      <protection hidden="1"/>
    </xf>
    <xf numFmtId="0" fontId="2" fillId="5" borderId="31" xfId="0" applyFont="1" applyFill="1" applyBorder="1" applyAlignment="1" applyProtection="1">
      <alignment horizontal="left" vertical="center"/>
      <protection hidden="1"/>
    </xf>
    <xf numFmtId="0" fontId="2" fillId="5" borderId="23" xfId="0" applyFont="1" applyFill="1" applyBorder="1" applyAlignment="1" applyProtection="1">
      <alignment horizontal="left" vertical="center"/>
      <protection hidden="1"/>
    </xf>
    <xf numFmtId="0" fontId="0" fillId="2" borderId="1" xfId="0" applyFill="1" applyBorder="1" applyAlignment="1" applyProtection="1">
      <alignment horizontal="left" wrapText="1"/>
      <protection hidden="1"/>
    </xf>
    <xf numFmtId="0" fontId="0" fillId="2" borderId="6" xfId="0" applyFill="1" applyBorder="1" applyAlignment="1" applyProtection="1">
      <alignment horizontal="left" wrapText="1"/>
      <protection hidden="1"/>
    </xf>
    <xf numFmtId="0" fontId="0" fillId="2" borderId="2" xfId="0" applyFill="1" applyBorder="1" applyAlignment="1" applyProtection="1">
      <alignment horizontal="left" wrapText="1"/>
      <protection hidden="1"/>
    </xf>
    <xf numFmtId="167" fontId="2" fillId="5" borderId="21" xfId="0" applyNumberFormat="1" applyFont="1" applyFill="1" applyBorder="1" applyAlignment="1" applyProtection="1">
      <alignment horizontal="center" vertical="center"/>
      <protection hidden="1"/>
    </xf>
    <xf numFmtId="167" fontId="2" fillId="5" borderId="23" xfId="0" applyNumberFormat="1" applyFont="1" applyFill="1" applyBorder="1" applyAlignment="1" applyProtection="1">
      <alignment horizontal="center" vertical="center"/>
      <protection hidden="1"/>
    </xf>
    <xf numFmtId="0" fontId="9" fillId="7" borderId="1" xfId="0" applyFont="1" applyFill="1" applyBorder="1" applyAlignment="1" applyProtection="1">
      <alignment horizontal="left"/>
      <protection hidden="1"/>
    </xf>
    <xf numFmtId="0" fontId="9" fillId="7" borderId="6" xfId="0" applyFont="1" applyFill="1" applyBorder="1" applyAlignment="1" applyProtection="1">
      <alignment horizontal="left"/>
      <protection hidden="1"/>
    </xf>
    <xf numFmtId="0" fontId="9" fillId="7" borderId="2" xfId="0" applyFont="1" applyFill="1" applyBorder="1" applyAlignment="1" applyProtection="1">
      <alignment horizontal="left"/>
      <protection hidden="1"/>
    </xf>
    <xf numFmtId="0" fontId="3" fillId="5" borderId="21" xfId="0" applyFont="1" applyFill="1" applyBorder="1" applyAlignment="1" applyProtection="1">
      <alignment horizontal="left" vertical="center"/>
      <protection hidden="1"/>
    </xf>
    <xf numFmtId="0" fontId="3" fillId="5" borderId="31" xfId="0" applyFont="1" applyFill="1" applyBorder="1" applyAlignment="1" applyProtection="1">
      <alignment horizontal="left" vertical="center"/>
      <protection hidden="1"/>
    </xf>
    <xf numFmtId="0" fontId="3" fillId="5" borderId="23" xfId="0" applyFont="1" applyFill="1" applyBorder="1" applyAlignment="1" applyProtection="1">
      <alignment horizontal="left" vertical="center"/>
      <protection hidden="1"/>
    </xf>
    <xf numFmtId="167" fontId="3" fillId="5" borderId="8" xfId="0" applyNumberFormat="1" applyFont="1" applyFill="1" applyBorder="1" applyAlignment="1" applyProtection="1">
      <alignment horizontal="left" vertical="center"/>
      <protection hidden="1"/>
    </xf>
    <xf numFmtId="167" fontId="3" fillId="5" borderId="24" xfId="0" applyNumberFormat="1" applyFont="1" applyFill="1" applyBorder="1" applyAlignment="1" applyProtection="1">
      <alignment horizontal="left" vertical="center"/>
      <protection hidden="1"/>
    </xf>
    <xf numFmtId="167" fontId="3" fillId="5" borderId="12" xfId="0" applyNumberFormat="1" applyFont="1" applyFill="1" applyBorder="1" applyAlignment="1" applyProtection="1">
      <alignment horizontal="left" vertical="center"/>
      <protection hidden="1"/>
    </xf>
    <xf numFmtId="0" fontId="2" fillId="5" borderId="33" xfId="0" applyFont="1" applyFill="1" applyBorder="1" applyAlignment="1" applyProtection="1">
      <alignment horizontal="left"/>
      <protection hidden="1"/>
    </xf>
    <xf numFmtId="0" fontId="2" fillId="5" borderId="35" xfId="0" applyFont="1" applyFill="1" applyBorder="1" applyAlignment="1" applyProtection="1">
      <alignment horizontal="left"/>
      <protection hidden="1"/>
    </xf>
    <xf numFmtId="167" fontId="2" fillId="5" borderId="34" xfId="0" applyNumberFormat="1" applyFont="1" applyFill="1" applyBorder="1" applyAlignment="1" applyProtection="1">
      <alignment horizontal="center" vertical="center"/>
      <protection hidden="1"/>
    </xf>
    <xf numFmtId="167" fontId="2" fillId="5" borderId="36" xfId="0" applyNumberFormat="1" applyFont="1" applyFill="1" applyBorder="1" applyAlignment="1" applyProtection="1">
      <alignment horizontal="center" vertical="center"/>
      <protection hidden="1"/>
    </xf>
    <xf numFmtId="0" fontId="2" fillId="5" borderId="7" xfId="0" applyFont="1" applyFill="1" applyBorder="1" applyAlignment="1" applyProtection="1">
      <alignment horizontal="center" vertical="center"/>
      <protection hidden="1"/>
    </xf>
    <xf numFmtId="0" fontId="2" fillId="5" borderId="5" xfId="0" applyFont="1" applyFill="1" applyBorder="1" applyAlignment="1" applyProtection="1">
      <alignment horizontal="center" vertical="center"/>
      <protection hidden="1"/>
    </xf>
    <xf numFmtId="0" fontId="2" fillId="5" borderId="11" xfId="0" applyFont="1" applyFill="1" applyBorder="1" applyAlignment="1" applyProtection="1">
      <alignment horizontal="center" vertical="center"/>
      <protection hidden="1"/>
    </xf>
    <xf numFmtId="169" fontId="3" fillId="5" borderId="21" xfId="0" applyNumberFormat="1" applyFont="1" applyFill="1" applyBorder="1" applyAlignment="1" applyProtection="1">
      <alignment horizontal="center" vertical="center"/>
      <protection hidden="1"/>
    </xf>
    <xf numFmtId="169" fontId="3" fillId="5" borderId="31" xfId="0" applyNumberFormat="1" applyFont="1" applyFill="1" applyBorder="1" applyAlignment="1" applyProtection="1">
      <alignment horizontal="center" vertical="center"/>
      <protection hidden="1"/>
    </xf>
    <xf numFmtId="169" fontId="3" fillId="5" borderId="23" xfId="0" applyNumberFormat="1" applyFont="1" applyFill="1" applyBorder="1" applyAlignment="1" applyProtection="1">
      <alignment horizontal="center" vertical="center"/>
      <protection hidden="1"/>
    </xf>
    <xf numFmtId="167" fontId="3" fillId="5" borderId="21" xfId="0" applyNumberFormat="1" applyFont="1" applyFill="1" applyBorder="1" applyAlignment="1" applyProtection="1">
      <alignment horizontal="center" vertical="center"/>
      <protection hidden="1"/>
    </xf>
    <xf numFmtId="167" fontId="3" fillId="5" borderId="31" xfId="0" applyNumberFormat="1" applyFont="1" applyFill="1" applyBorder="1" applyAlignment="1" applyProtection="1">
      <alignment horizontal="center" vertical="center"/>
      <protection hidden="1"/>
    </xf>
    <xf numFmtId="167" fontId="3" fillId="5" borderId="23" xfId="0" applyNumberFormat="1" applyFont="1" applyFill="1" applyBorder="1" applyAlignment="1" applyProtection="1">
      <alignment horizontal="center" vertical="center"/>
      <protection hidden="1"/>
    </xf>
    <xf numFmtId="167" fontId="2" fillId="5" borderId="31" xfId="0" applyNumberFormat="1" applyFont="1" applyFill="1" applyBorder="1" applyAlignment="1" applyProtection="1">
      <alignment horizontal="center" vertical="center"/>
      <protection hidden="1"/>
    </xf>
    <xf numFmtId="165" fontId="6" fillId="3" borderId="37" xfId="0" applyNumberFormat="1" applyFont="1" applyFill="1" applyBorder="1" applyProtection="1">
      <protection locked="0"/>
    </xf>
  </cellXfs>
  <cellStyles count="2">
    <cellStyle name="Normal" xfId="0" builtinId="0"/>
    <cellStyle name="Per cent" xfId="1" builtinId="5"/>
  </cellStyles>
  <dxfs count="8">
    <dxf>
      <fill>
        <patternFill patternType="none">
          <bgColor auto="1"/>
        </patternFill>
      </fill>
    </dxf>
    <dxf>
      <fill>
        <patternFill>
          <bgColor rgb="FF9BBB59"/>
        </patternFill>
      </fill>
    </dxf>
    <dxf>
      <fill>
        <patternFill patternType="none">
          <bgColor auto="1"/>
        </patternFill>
      </fill>
    </dxf>
    <dxf>
      <fill>
        <patternFill>
          <bgColor rgb="FF9BBB59"/>
        </patternFill>
      </fill>
    </dxf>
    <dxf>
      <fill>
        <patternFill patternType="none">
          <bgColor auto="1"/>
        </patternFill>
      </fill>
    </dxf>
    <dxf>
      <fill>
        <patternFill>
          <bgColor rgb="FF9BBB59"/>
        </patternFill>
      </fill>
    </dxf>
    <dxf>
      <fill>
        <patternFill patternType="none">
          <bgColor auto="1"/>
        </patternFill>
      </fill>
    </dxf>
    <dxf>
      <fill>
        <patternFill>
          <bgColor rgb="FF9BBB5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36</xdr:row>
      <xdr:rowOff>45720</xdr:rowOff>
    </xdr:from>
    <xdr:to>
      <xdr:col>0</xdr:col>
      <xdr:colOff>1836420</xdr:colOff>
      <xdr:row>37</xdr:row>
      <xdr:rowOff>175260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6F5A015C-BD6E-4E7F-A4D5-62ECF97ACE4F}"/>
            </a:ext>
          </a:extLst>
        </xdr:cNvPr>
        <xdr:cNvSpPr/>
      </xdr:nvSpPr>
      <xdr:spPr bwMode="auto">
        <a:xfrm>
          <a:off x="190500" y="790384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4</xdr:col>
      <xdr:colOff>103981</xdr:colOff>
      <xdr:row>1</xdr:row>
      <xdr:rowOff>0</xdr:rowOff>
    </xdr:from>
    <xdr:to>
      <xdr:col>5</xdr:col>
      <xdr:colOff>504031</xdr:colOff>
      <xdr:row>4</xdr:row>
      <xdr:rowOff>134938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ACC192-6A8C-4F66-9D05-DF81F720FB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0731" y="266700"/>
          <a:ext cx="2628900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2EDD-A303-42D7-8DD7-0BCB520623E8}">
  <dimension ref="A1:H36"/>
  <sheetViews>
    <sheetView showGridLines="0" tabSelected="1" topLeftCell="A14" zoomScale="90" zoomScaleNormal="90" workbookViewId="0">
      <selection activeCell="B24" sqref="B24"/>
    </sheetView>
  </sheetViews>
  <sheetFormatPr defaultColWidth="9.140625" defaultRowHeight="15"/>
  <cols>
    <col min="1" max="1" width="70.42578125" customWidth="1"/>
    <col min="2" max="2" width="22.85546875" customWidth="1"/>
    <col min="3" max="3" width="21.85546875" bestFit="1" customWidth="1"/>
    <col min="5" max="5" width="33.42578125" customWidth="1"/>
    <col min="6" max="6" width="22.5703125" customWidth="1"/>
    <col min="7" max="7" width="19.85546875" bestFit="1" customWidth="1"/>
    <col min="19" max="19" width="33.5703125" customWidth="1"/>
    <col min="20" max="20" width="12.85546875" customWidth="1"/>
  </cols>
  <sheetData>
    <row r="1" spans="1:8" ht="21">
      <c r="A1" s="1"/>
      <c r="B1" s="1"/>
      <c r="C1" s="1"/>
      <c r="D1" s="1"/>
      <c r="E1" s="2" t="s">
        <v>0</v>
      </c>
      <c r="F1" s="1"/>
    </row>
    <row r="2" spans="1:8" ht="15.75" thickBot="1">
      <c r="A2" s="3"/>
      <c r="B2" s="4"/>
      <c r="C2" s="4"/>
      <c r="D2" s="1"/>
      <c r="E2" s="1"/>
      <c r="F2" s="1"/>
    </row>
    <row r="3" spans="1:8" ht="19.5" thickBot="1">
      <c r="A3" s="5" t="s">
        <v>1</v>
      </c>
      <c r="B3" s="6">
        <v>1.1603540000000001</v>
      </c>
      <c r="C3" s="1"/>
      <c r="D3" s="1"/>
      <c r="E3" s="1"/>
      <c r="F3" s="1"/>
    </row>
    <row r="4" spans="1:8">
      <c r="A4" s="7"/>
      <c r="B4" s="8"/>
      <c r="C4" s="8"/>
      <c r="D4" s="1"/>
      <c r="E4" s="1"/>
      <c r="F4" s="1"/>
    </row>
    <row r="5" spans="1:8">
      <c r="A5" s="7"/>
      <c r="B5" s="9" t="s">
        <v>2</v>
      </c>
      <c r="C5" s="8"/>
      <c r="D5" s="1"/>
      <c r="E5" s="1"/>
      <c r="F5" s="1"/>
    </row>
    <row r="6" spans="1:8" ht="15.75" thickBot="1">
      <c r="A6" s="8"/>
      <c r="B6" s="8"/>
      <c r="C6" s="8"/>
      <c r="D6" s="1"/>
      <c r="E6" s="1"/>
      <c r="F6" s="1"/>
    </row>
    <row r="7" spans="1:8" ht="19.5" thickBot="1">
      <c r="A7" s="10" t="s">
        <v>3</v>
      </c>
      <c r="B7" s="9" t="s">
        <v>4</v>
      </c>
      <c r="C7" s="108">
        <v>36</v>
      </c>
      <c r="D7" s="1"/>
      <c r="E7" s="10" t="s">
        <v>5</v>
      </c>
      <c r="F7" s="1"/>
    </row>
    <row r="8" spans="1:8" ht="46.5" customHeight="1" thickBot="1">
      <c r="A8" s="68" t="s">
        <v>6</v>
      </c>
      <c r="B8" s="69"/>
      <c r="C8" s="69"/>
      <c r="D8" s="8"/>
      <c r="E8" s="70" t="s">
        <v>7</v>
      </c>
      <c r="F8" s="70"/>
    </row>
    <row r="9" spans="1:8" ht="30.75" thickBot="1">
      <c r="A9" s="11" t="s">
        <v>8</v>
      </c>
      <c r="B9" s="12" t="s">
        <v>9</v>
      </c>
      <c r="C9" s="13" t="s">
        <v>10</v>
      </c>
      <c r="D9" s="14"/>
      <c r="E9" s="12" t="s">
        <v>11</v>
      </c>
      <c r="F9" s="15" t="s">
        <v>12</v>
      </c>
      <c r="G9" s="16"/>
      <c r="H9" s="16"/>
    </row>
    <row r="10" spans="1:8" ht="15.75" thickBot="1">
      <c r="A10" s="71" t="s">
        <v>13</v>
      </c>
      <c r="B10" s="72"/>
      <c r="C10" s="73"/>
      <c r="D10" s="17"/>
      <c r="E10" s="74" t="s">
        <v>14</v>
      </c>
      <c r="F10" s="75"/>
      <c r="G10" s="16"/>
      <c r="H10" s="16"/>
    </row>
    <row r="11" spans="1:8" ht="15.75" thickBot="1">
      <c r="A11" s="18" t="s">
        <v>15</v>
      </c>
      <c r="B11" s="19">
        <v>500</v>
      </c>
      <c r="C11" s="20">
        <f>B11/$B$3</f>
        <v>430.90298305517103</v>
      </c>
      <c r="D11" s="17"/>
      <c r="E11" s="76"/>
      <c r="F11" s="77"/>
      <c r="G11" s="16"/>
      <c r="H11" s="16"/>
    </row>
    <row r="12" spans="1:8" ht="15.75" thickBot="1">
      <c r="A12" s="21" t="s">
        <v>16</v>
      </c>
      <c r="B12" s="22">
        <v>500</v>
      </c>
      <c r="C12" s="23">
        <f>B12/$B$3</f>
        <v>430.90298305517103</v>
      </c>
      <c r="D12" s="17"/>
      <c r="E12" s="24" t="s">
        <v>17</v>
      </c>
      <c r="F12" s="25">
        <f>C11+C12+C13+C15</f>
        <v>1723.6119322206841</v>
      </c>
      <c r="G12" s="16"/>
      <c r="H12" s="16"/>
    </row>
    <row r="13" spans="1:8" ht="15.75" thickBot="1">
      <c r="A13" s="21" t="s">
        <v>18</v>
      </c>
      <c r="B13" s="26">
        <v>500</v>
      </c>
      <c r="C13" s="23">
        <f>B13/$B$3</f>
        <v>430.90298305517103</v>
      </c>
      <c r="D13" s="17"/>
      <c r="E13" s="28" t="s">
        <v>19</v>
      </c>
      <c r="F13" s="59">
        <f>C14</f>
        <v>430.90298305517103</v>
      </c>
      <c r="G13" s="60" t="s">
        <v>20</v>
      </c>
      <c r="H13" s="61">
        <f>IFERROR(F13/C7*12,"")</f>
        <v>143.634327685057</v>
      </c>
    </row>
    <row r="14" spans="1:8" ht="37.5" customHeight="1">
      <c r="A14" s="21" t="s">
        <v>21</v>
      </c>
      <c r="B14" s="26">
        <v>500</v>
      </c>
      <c r="C14" s="23">
        <f t="shared" ref="C14:C15" si="0">B14/$B$3</f>
        <v>430.90298305517103</v>
      </c>
      <c r="D14" s="17"/>
      <c r="E14" s="80" t="s">
        <v>22</v>
      </c>
      <c r="F14" s="81"/>
      <c r="G14" s="81"/>
      <c r="H14" s="82"/>
    </row>
    <row r="15" spans="1:8" ht="18.75" customHeight="1">
      <c r="A15" s="30" t="s">
        <v>23</v>
      </c>
      <c r="B15" s="22">
        <v>500</v>
      </c>
      <c r="C15" s="31">
        <f t="shared" si="0"/>
        <v>430.90298305517103</v>
      </c>
      <c r="D15" s="17"/>
      <c r="E15" s="78" t="s">
        <v>24</v>
      </c>
      <c r="F15" s="83">
        <f>F12+F13</f>
        <v>2154.5149152758549</v>
      </c>
      <c r="G15" s="16"/>
      <c r="H15" s="16"/>
    </row>
    <row r="16" spans="1:8">
      <c r="A16" s="32" t="s">
        <v>25</v>
      </c>
      <c r="B16" s="33">
        <f>SUM(B11:B15)</f>
        <v>2500</v>
      </c>
      <c r="C16" s="34">
        <f>B16/$B$3</f>
        <v>2154.5149152758554</v>
      </c>
      <c r="D16" s="17"/>
      <c r="E16" s="79"/>
      <c r="F16" s="84"/>
      <c r="G16" s="16"/>
      <c r="H16" s="16"/>
    </row>
    <row r="17" spans="1:8">
      <c r="A17" s="63" t="s">
        <v>26</v>
      </c>
      <c r="B17" s="64"/>
      <c r="C17" s="65"/>
      <c r="D17" s="17"/>
      <c r="E17" s="66" t="s">
        <v>26</v>
      </c>
      <c r="F17" s="67"/>
      <c r="G17" s="16"/>
      <c r="H17" s="16"/>
    </row>
    <row r="18" spans="1:8" ht="15.75" thickBot="1">
      <c r="A18" s="35" t="s">
        <v>27</v>
      </c>
      <c r="B18" s="36">
        <v>500</v>
      </c>
      <c r="C18" s="37">
        <f>B18/$B$3</f>
        <v>430.90298305517103</v>
      </c>
      <c r="D18" s="17"/>
      <c r="E18" s="27" t="s">
        <v>28</v>
      </c>
      <c r="F18" s="38">
        <f>C20</f>
        <v>430.90298305517103</v>
      </c>
      <c r="G18" s="16"/>
      <c r="H18" s="16"/>
    </row>
    <row r="19" spans="1:8" ht="15.75" thickBot="1">
      <c r="A19" s="85" t="s">
        <v>29</v>
      </c>
      <c r="B19" s="86"/>
      <c r="C19" s="87"/>
      <c r="D19" s="17"/>
      <c r="E19" s="42" t="s">
        <v>30</v>
      </c>
      <c r="F19" s="39"/>
      <c r="G19" s="16"/>
      <c r="H19" s="16"/>
    </row>
    <row r="20" spans="1:8">
      <c r="A20" s="18" t="s">
        <v>31</v>
      </c>
      <c r="B20" s="19">
        <v>500</v>
      </c>
      <c r="C20" s="40">
        <f>B20/$B$3</f>
        <v>430.90298305517103</v>
      </c>
      <c r="D20" s="17"/>
      <c r="E20" s="28" t="s">
        <v>32</v>
      </c>
      <c r="F20" s="29">
        <f>(C18+C21+C25+C27)</f>
        <v>2154.5149152758549</v>
      </c>
      <c r="G20" s="16"/>
      <c r="H20" s="16"/>
    </row>
    <row r="21" spans="1:8">
      <c r="A21" s="21" t="s">
        <v>33</v>
      </c>
      <c r="B21" s="26">
        <v>500</v>
      </c>
      <c r="C21" s="41">
        <f>B21/$B$3</f>
        <v>430.90298305517103</v>
      </c>
      <c r="D21" s="17"/>
      <c r="E21" s="98" t="s">
        <v>34</v>
      </c>
      <c r="F21" s="83">
        <f>F18+F20</f>
        <v>2585.4178983310258</v>
      </c>
      <c r="G21" s="16"/>
      <c r="H21" s="16"/>
    </row>
    <row r="22" spans="1:8">
      <c r="A22" s="43" t="s">
        <v>35</v>
      </c>
      <c r="B22" s="26">
        <v>500</v>
      </c>
      <c r="C22" s="41">
        <f t="shared" ref="C22:C29" si="1">B22/$B$3</f>
        <v>430.90298305517103</v>
      </c>
      <c r="D22" s="17"/>
      <c r="E22" s="99"/>
      <c r="F22" s="107"/>
      <c r="G22" s="16"/>
      <c r="H22" s="16"/>
    </row>
    <row r="23" spans="1:8">
      <c r="A23" s="43" t="s">
        <v>36</v>
      </c>
      <c r="B23" s="26">
        <v>500</v>
      </c>
      <c r="C23" s="41">
        <f t="shared" si="1"/>
        <v>430.90298305517103</v>
      </c>
      <c r="D23" s="17"/>
      <c r="E23" s="100"/>
      <c r="F23" s="84"/>
      <c r="G23" s="16"/>
      <c r="H23" s="16"/>
    </row>
    <row r="24" spans="1:8">
      <c r="A24" s="30" t="s">
        <v>37</v>
      </c>
      <c r="B24" s="22">
        <v>500</v>
      </c>
      <c r="C24" s="44">
        <f t="shared" si="1"/>
        <v>430.90298305517103</v>
      </c>
      <c r="D24" s="17"/>
      <c r="E24" s="45"/>
      <c r="F24" s="46"/>
      <c r="G24" s="16"/>
      <c r="H24" s="16"/>
    </row>
    <row r="25" spans="1:8" ht="15.75" thickBot="1">
      <c r="A25" s="47" t="s">
        <v>38</v>
      </c>
      <c r="B25" s="48">
        <f>SUM(B22:B24)</f>
        <v>1500</v>
      </c>
      <c r="C25" s="49">
        <f t="shared" si="1"/>
        <v>1292.7089491655131</v>
      </c>
      <c r="D25" s="17"/>
      <c r="E25" s="45"/>
      <c r="F25" s="46"/>
      <c r="G25" s="16"/>
      <c r="H25" s="16"/>
    </row>
    <row r="26" spans="1:8" ht="15.75" thickBot="1">
      <c r="A26" s="50" t="s">
        <v>39</v>
      </c>
      <c r="B26" s="51">
        <f>SUM(B20,B21,B25)</f>
        <v>2500</v>
      </c>
      <c r="C26" s="52">
        <f t="shared" si="1"/>
        <v>2154.5149152758554</v>
      </c>
      <c r="D26" s="17"/>
      <c r="E26" s="45"/>
      <c r="F26" s="46"/>
      <c r="G26" s="16"/>
      <c r="H26" s="16"/>
    </row>
    <row r="27" spans="1:8" ht="15.75" thickBot="1">
      <c r="A27" s="35" t="s">
        <v>40</v>
      </c>
      <c r="B27" s="36">
        <v>0</v>
      </c>
      <c r="C27" s="37">
        <f>B27/$B$3</f>
        <v>0</v>
      </c>
      <c r="D27" s="17"/>
      <c r="E27" s="53" t="s">
        <v>41</v>
      </c>
      <c r="F27" s="54"/>
      <c r="G27" s="16"/>
      <c r="H27" s="16"/>
    </row>
    <row r="28" spans="1:8">
      <c r="A28" s="55" t="s">
        <v>34</v>
      </c>
      <c r="B28" s="33">
        <f>SUM(B18, B26:B27)</f>
        <v>3000</v>
      </c>
      <c r="C28" s="56">
        <f>B28/$B$3</f>
        <v>2585.4178983310262</v>
      </c>
      <c r="D28" s="17"/>
      <c r="E28" s="28" t="s">
        <v>42</v>
      </c>
      <c r="F28" s="62">
        <f>C29</f>
        <v>1077.2574576379277</v>
      </c>
      <c r="G28" s="16"/>
      <c r="H28" s="16"/>
    </row>
    <row r="29" spans="1:8">
      <c r="A29" s="18" t="s">
        <v>43</v>
      </c>
      <c r="B29" s="57">
        <f>(B16+B26)*0.25</f>
        <v>1250</v>
      </c>
      <c r="C29" s="41">
        <f t="shared" si="1"/>
        <v>1077.2574576379277</v>
      </c>
      <c r="D29" s="17"/>
      <c r="E29" s="94" t="s">
        <v>44</v>
      </c>
      <c r="F29" s="96">
        <f>F28</f>
        <v>1077.2574576379277</v>
      </c>
      <c r="G29" s="16"/>
      <c r="H29" s="16"/>
    </row>
    <row r="30" spans="1:8">
      <c r="A30" s="55" t="s">
        <v>45</v>
      </c>
      <c r="B30" s="33">
        <f>B29</f>
        <v>1250</v>
      </c>
      <c r="C30" s="56">
        <f>B30/$B$3</f>
        <v>1077.2574576379277</v>
      </c>
      <c r="D30" s="17"/>
      <c r="E30" s="95"/>
      <c r="F30" s="97"/>
      <c r="G30" s="16"/>
      <c r="H30" s="16"/>
    </row>
    <row r="31" spans="1:8" ht="15" customHeight="1">
      <c r="A31" s="88" t="s">
        <v>46</v>
      </c>
      <c r="B31" s="101">
        <f>B16+B28+B30</f>
        <v>6750</v>
      </c>
      <c r="C31" s="104">
        <f>B31/$B$3</f>
        <v>5817.1902712448091</v>
      </c>
      <c r="D31" s="17"/>
      <c r="E31" s="88" t="s">
        <v>47</v>
      </c>
      <c r="F31" s="91">
        <f>(F15+F21+F29)</f>
        <v>5817.1902712448082</v>
      </c>
      <c r="G31" s="16"/>
      <c r="H31" s="16"/>
    </row>
    <row r="32" spans="1:8" ht="15" customHeight="1">
      <c r="A32" s="89"/>
      <c r="B32" s="102"/>
      <c r="C32" s="105"/>
      <c r="D32" s="16"/>
      <c r="E32" s="89"/>
      <c r="F32" s="92"/>
      <c r="G32" s="16"/>
      <c r="H32" s="16"/>
    </row>
    <row r="33" spans="1:8" ht="15" customHeight="1">
      <c r="A33" s="89"/>
      <c r="B33" s="102"/>
      <c r="C33" s="105"/>
      <c r="D33" s="16"/>
      <c r="E33" s="89"/>
      <c r="F33" s="92"/>
      <c r="G33" s="16"/>
      <c r="H33" s="16"/>
    </row>
    <row r="34" spans="1:8" ht="15.75" customHeight="1">
      <c r="A34" s="90"/>
      <c r="B34" s="103"/>
      <c r="C34" s="106"/>
      <c r="D34" s="16"/>
      <c r="E34" s="90"/>
      <c r="F34" s="93"/>
      <c r="G34" s="16"/>
      <c r="H34" s="16"/>
    </row>
    <row r="36" spans="1:8">
      <c r="A36" s="58"/>
    </row>
  </sheetData>
  <sheetProtection algorithmName="SHA-512" hashValue="TFOHycvquZrsdesk3lS8lcEQ4l1qKoeb4NeeLpuo0M55htkFXU5hBFlx4s0IwavHjtZWa6CZLDThiD8xZUFKCw==" saltValue="Exwn+3+s+PZiynG7fFqY0Q==" spinCount="100000" sheet="1" objects="1" scenarios="1" selectLockedCells="1"/>
  <protectedRanges>
    <protectedRange sqref="B11:B15 B18 B20:B24 B27" name="Range1"/>
    <protectedRange sqref="C7" name="Range2"/>
  </protectedRanges>
  <mergeCells count="19">
    <mergeCell ref="A19:C19"/>
    <mergeCell ref="A31:A34"/>
    <mergeCell ref="E31:E34"/>
    <mergeCell ref="F31:F34"/>
    <mergeCell ref="E29:E30"/>
    <mergeCell ref="F29:F30"/>
    <mergeCell ref="E21:E23"/>
    <mergeCell ref="B31:B34"/>
    <mergeCell ref="C31:C34"/>
    <mergeCell ref="F21:F23"/>
    <mergeCell ref="A17:C17"/>
    <mergeCell ref="E17:F17"/>
    <mergeCell ref="A8:C8"/>
    <mergeCell ref="E8:F8"/>
    <mergeCell ref="A10:C10"/>
    <mergeCell ref="E10:F11"/>
    <mergeCell ref="E15:E16"/>
    <mergeCell ref="E14:H14"/>
    <mergeCell ref="F15:F16"/>
  </mergeCells>
  <conditionalFormatting sqref="B18 B27 B15">
    <cfRule type="cellIs" dxfId="7" priority="8" operator="equal">
      <formula>0</formula>
    </cfRule>
  </conditionalFormatting>
  <conditionalFormatting sqref="B18 B27 B15">
    <cfRule type="cellIs" dxfId="6" priority="7" operator="notEqual">
      <formula>0</formula>
    </cfRule>
  </conditionalFormatting>
  <conditionalFormatting sqref="B11:B14">
    <cfRule type="cellIs" dxfId="5" priority="6" operator="equal">
      <formula>0</formula>
    </cfRule>
  </conditionalFormatting>
  <conditionalFormatting sqref="B11:B14">
    <cfRule type="cellIs" dxfId="4" priority="5" operator="notEqual">
      <formula>0</formula>
    </cfRule>
  </conditionalFormatting>
  <conditionalFormatting sqref="B20:B24">
    <cfRule type="cellIs" dxfId="3" priority="4" operator="equal">
      <formula>0</formula>
    </cfRule>
  </conditionalFormatting>
  <conditionalFormatting sqref="B20:B24">
    <cfRule type="cellIs" dxfId="2" priority="3" operator="notEqual">
      <formula>0</formula>
    </cfRule>
  </conditionalFormatting>
  <conditionalFormatting sqref="C7">
    <cfRule type="cellIs" dxfId="1" priority="2" operator="equal">
      <formula>0</formula>
    </cfRule>
  </conditionalFormatting>
  <conditionalFormatting sqref="C7">
    <cfRule type="cellIs" dxfId="0" priority="1" operator="not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10" ma:contentTypeDescription="Create a new document." ma:contentTypeScope="" ma:versionID="c0cda0e69e72aee1ef4b1f72eacc4e78">
  <xsd:schema xmlns:xsd="http://www.w3.org/2001/XMLSchema" xmlns:xs="http://www.w3.org/2001/XMLSchema" xmlns:p="http://schemas.microsoft.com/office/2006/metadata/properties" xmlns:ns2="4c6779a9-06dc-42f9-a248-ceffb225e300" xmlns:ns3="1cd015d7-71d1-4a8d-b25f-e137261828a1" targetNamespace="http://schemas.microsoft.com/office/2006/metadata/properties" ma:root="true" ma:fieldsID="bb769c62702d2178e673a4b5f664e262" ns2:_="" ns3:_="">
    <xsd:import namespace="4c6779a9-06dc-42f9-a248-ceffb225e300"/>
    <xsd:import namespace="1cd015d7-71d1-4a8d-b25f-e137261828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FF3AD9-F64B-4FC5-89CA-20FC4A3A91E1}"/>
</file>

<file path=customXml/itemProps2.xml><?xml version="1.0" encoding="utf-8"?>
<ds:datastoreItem xmlns:ds="http://schemas.openxmlformats.org/officeDocument/2006/customXml" ds:itemID="{A57B64F9-3810-4E3C-B824-7FA5B6164D07}"/>
</file>

<file path=customXml/itemProps3.xml><?xml version="1.0" encoding="utf-8"?>
<ds:datastoreItem xmlns:ds="http://schemas.openxmlformats.org/officeDocument/2006/customXml" ds:itemID="{F1B1A379-9878-4D86-8A31-046101DCB4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Ryan - UKRI</dc:creator>
  <cp:keywords/>
  <dc:description/>
  <cp:lastModifiedBy>Andrew Macdonell - UKRI</cp:lastModifiedBy>
  <cp:revision/>
  <dcterms:created xsi:type="dcterms:W3CDTF">2022-03-23T18:14:14Z</dcterms:created>
  <dcterms:modified xsi:type="dcterms:W3CDTF">2022-06-08T15:56:14Z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</Properties>
</file>