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8EF34050-16D1-4902-B281-A82E1B72D8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 HEu Guarantee IFS " sheetId="2" r:id="rId1"/>
  </sheets>
  <externalReferences>
    <externalReference r:id="rId2"/>
  </externalReferences>
  <definedNames>
    <definedName name="action_type">[1]Tool_Select_lookup!$V$3:$V$37</definedName>
    <definedName name="ccc_rate">[1]Sheet5!$A$4:$B$171</definedName>
    <definedName name="concat_lookup">[1]Tool_Select_lookup!$R$3:$T$33</definedName>
    <definedName name="COUNTRY">[1]Country!$D$3:$E$170</definedName>
    <definedName name="_xlnm.Print_Area" localSheetId="0">'UK HEu Guarantee IFS '!$A$1:$I$42</definedName>
    <definedName name="tool_lookup">[1]Tool_Select_lookup!$B$2:$G$20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1" i="2" l="1"/>
  <c r="B16" i="2"/>
  <c r="B34" i="2"/>
  <c r="C12" i="2" l="1"/>
  <c r="D12" i="2" s="1"/>
  <c r="C9" i="2"/>
  <c r="D9" i="2" s="1"/>
  <c r="C30" i="2"/>
  <c r="D30" i="2" s="1"/>
  <c r="C25" i="2"/>
  <c r="D25" i="2" s="1"/>
  <c r="C23" i="2"/>
  <c r="D23" i="2" s="1"/>
  <c r="C24" i="2"/>
  <c r="D24" i="2" s="1"/>
  <c r="C10" i="2"/>
  <c r="D10" i="2" s="1"/>
  <c r="C26" i="2"/>
  <c r="D26" i="2" s="1"/>
  <c r="C15" i="2"/>
  <c r="D15" i="2" s="1"/>
  <c r="D16" i="2" s="1"/>
  <c r="H24" i="2" s="1"/>
  <c r="C33" i="2"/>
  <c r="D33" i="2" s="1"/>
  <c r="D34" i="2" s="1"/>
  <c r="H33" i="2" s="1"/>
  <c r="C19" i="2"/>
  <c r="D19" i="2" s="1"/>
  <c r="H27" i="2" s="1"/>
  <c r="C29" i="2"/>
  <c r="D29" i="2" s="1"/>
  <c r="C11" i="2"/>
  <c r="D11" i="2" s="1"/>
  <c r="C20" i="2"/>
  <c r="D20" i="2" s="1"/>
  <c r="H28" i="2" s="1"/>
  <c r="C28" i="2"/>
  <c r="D28" i="2" s="1"/>
  <c r="C18" i="2"/>
  <c r="D18" i="2" s="1"/>
  <c r="C27" i="2"/>
  <c r="D27" i="2" s="1"/>
  <c r="W5" i="2"/>
  <c r="W2" i="2" s="1"/>
  <c r="X5" i="2"/>
  <c r="X2" i="2" s="1"/>
  <c r="Y5" i="2"/>
  <c r="Y2" i="2" s="1"/>
  <c r="Z5" i="2"/>
  <c r="Z2" i="2" s="1"/>
  <c r="W11" i="2"/>
  <c r="X11" i="2"/>
  <c r="Y11" i="2"/>
  <c r="B13" i="2"/>
  <c r="C13" i="2" s="1"/>
  <c r="D13" i="2" s="1"/>
  <c r="B21" i="2"/>
  <c r="D21" i="2" l="1"/>
  <c r="H26" i="2"/>
  <c r="H29" i="2" s="1"/>
  <c r="D31" i="2"/>
  <c r="H31" i="2" s="1"/>
  <c r="H22" i="2"/>
  <c r="C34" i="2"/>
  <c r="C16" i="2"/>
  <c r="C31" i="2"/>
  <c r="C21" i="2"/>
  <c r="B35" i="2"/>
  <c r="B38" i="2" s="1"/>
  <c r="W12" i="2"/>
  <c r="D35" i="2" l="1"/>
  <c r="D38" i="2" s="1"/>
  <c r="H34" i="2"/>
  <c r="H35" i="2" s="1"/>
  <c r="H38" i="2" s="1"/>
  <c r="H40" i="2" s="1"/>
  <c r="AA5" i="2"/>
  <c r="W6" i="2" s="1"/>
  <c r="C35" i="2"/>
  <c r="D40" i="2" l="1"/>
  <c r="AA2" i="2"/>
  <c r="W7" i="2"/>
  <c r="W8" i="2" s="1"/>
</calcChain>
</file>

<file path=xl/sharedStrings.xml><?xml version="1.0" encoding="utf-8"?>
<sst xmlns="http://schemas.openxmlformats.org/spreadsheetml/2006/main" count="86" uniqueCount="75">
  <si>
    <t>UK Horizon Europe Guarantee IFS Conversion Tool</t>
  </si>
  <si>
    <t>Cells Completed Check</t>
  </si>
  <si>
    <t>symbol</t>
  </si>
  <si>
    <t>Date of EU grant agreement signature (DD/MM/YYYY)</t>
  </si>
  <si>
    <t>Exchange Rate to use</t>
  </si>
  <si>
    <t>Cell</t>
  </si>
  <si>
    <t>B2</t>
  </si>
  <si>
    <t>B6</t>
  </si>
  <si>
    <t>B7</t>
  </si>
  <si>
    <t>B8</t>
  </si>
  <si>
    <t>B43</t>
  </si>
  <si>
    <t xml:space="preserve">For grants signed by the Commission up to 31 December 2022, a maximum exchange rate of £1: €1.160354 will be accepted; for grant agreements signed by the Commission from 1 January 2023 until 31 December 2023 a maximum exchange rate of £1: €1.180720 will be accepted; For grant agreements signed by the Commission from the 1 January 2024 until 31 
December 2024 a maximum exchange rate of £1: €1.148787 will be accepted. The exchange rate to use will be automatically calculated once the date of EU grant agreement signature is inputted.
Mono-beneficiaries who do not sign grant agreements should input the date of their application to UKRI. </t>
  </si>
  <si>
    <t>State</t>
  </si>
  <si>
    <t xml:space="preserve">FUNDING RATE </t>
  </si>
  <si>
    <t>Total Y</t>
  </si>
  <si>
    <t>EU funding</t>
  </si>
  <si>
    <t>EUR</t>
  </si>
  <si>
    <t>GBP</t>
  </si>
  <si>
    <t>Total Check</t>
  </si>
  <si>
    <t>A. Direct Personnel Costs</t>
  </si>
  <si>
    <t>Ok to PDF?</t>
  </si>
  <si>
    <t>A.1 Employees or Equivalent</t>
  </si>
  <si>
    <t>A.2 Natural Persons Under Direct Contract</t>
  </si>
  <si>
    <t>B10</t>
  </si>
  <si>
    <t>B11</t>
  </si>
  <si>
    <t>B12</t>
  </si>
  <si>
    <t>A.3 Seconded Persons</t>
  </si>
  <si>
    <t>Three_Count</t>
  </si>
  <si>
    <t>A.4 SME Owners and Natural Person Beneficiaries</t>
  </si>
  <si>
    <t>Format_count</t>
  </si>
  <si>
    <t>Subtotal</t>
  </si>
  <si>
    <t>B. Direct Costs of Subcontracting</t>
  </si>
  <si>
    <t>B.1 Direct Costs of Subcontracting</t>
  </si>
  <si>
    <t>Je-S Heading</t>
  </si>
  <si>
    <t>PI, Co-I, Researcher, Technician, Other Staff, VR</t>
  </si>
  <si>
    <t xml:space="preserve">C. Other Direct Costs </t>
  </si>
  <si>
    <t>C.1 Travel and Subsistence</t>
  </si>
  <si>
    <t>C.2 Equipment</t>
  </si>
  <si>
    <t>Travel and Subsistence</t>
  </si>
  <si>
    <t>C.3 Other Goods, Works and Services</t>
  </si>
  <si>
    <t>Other DI Costs, Animal Costs*</t>
  </si>
  <si>
    <t>UKRI funding</t>
  </si>
  <si>
    <t>1. Personnel costs</t>
  </si>
  <si>
    <t>D. Other cost categories</t>
  </si>
  <si>
    <t>D.1 Financial Support Third Parties</t>
  </si>
  <si>
    <t>2. Subcontracting costs</t>
  </si>
  <si>
    <t>D.2 Internally Invoiced Goods and Services</t>
  </si>
  <si>
    <t>Estates Costs</t>
  </si>
  <si>
    <t>D.3 Transnational Access to Reasearch Infrastructure Unit Costs</t>
  </si>
  <si>
    <t xml:space="preserve">3. Other Direct Costs </t>
  </si>
  <si>
    <t>D.4 Virtual Access to Research Infrastructure Unit Costs</t>
  </si>
  <si>
    <t>Travel and Subsistence Costs</t>
  </si>
  <si>
    <t>D.5 Procurement Costs</t>
  </si>
  <si>
    <t>Indirect Costs</t>
  </si>
  <si>
    <t>Equipment</t>
  </si>
  <si>
    <t>D.6 Euratom Cofund Staff Mobility Costs</t>
  </si>
  <si>
    <t>Other goods,works and services</t>
  </si>
  <si>
    <t>D.7 ERC Additional Funding</t>
  </si>
  <si>
    <t>D.8 ERC Additional Funding (Sub-Contracting, FSTP and Internally Invoiced Goods and Services)</t>
  </si>
  <si>
    <t>4. Other costs</t>
  </si>
  <si>
    <t>E. Indirect Costs</t>
  </si>
  <si>
    <t>5. Indirect Costs</t>
  </si>
  <si>
    <t>Indirect costs</t>
  </si>
  <si>
    <t>Total eligible costs EUR</t>
  </si>
  <si>
    <t>Total eligible costs GBP</t>
  </si>
  <si>
    <t xml:space="preserve">Funding rate </t>
  </si>
  <si>
    <t>Funding Level</t>
  </si>
  <si>
    <t>Please enter this figure into the "Select a funding level" box in the "Your Project Finances -&gt; Your Funding" section of your UKRI application</t>
  </si>
  <si>
    <t>Maximum EU contribution to eligible costs EUR</t>
  </si>
  <si>
    <t>Maximum EU contribution to eligible costs GBP</t>
  </si>
  <si>
    <t>This is for your own information and does not need to be entered into the system</t>
  </si>
  <si>
    <t>Requested EU contribution to eligible costs EUR</t>
  </si>
  <si>
    <t>Requested UKRI contribution to eligible costs GBP</t>
  </si>
  <si>
    <t>Please enter this figure into question 5 of your UKRI application</t>
  </si>
  <si>
    <t>Please enter the above figures into your application on 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</si>
</sst>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€-83C]#,##0.00"/>
    <numFmt numFmtId="166" formatCode="[$€-2]\ #,##0.00"/>
    <numFmt numFmtId="167" formatCode="0.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26"/>
      <color rgb="FF000000"/>
      <name val="Calibri"/>
      <charset val="1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165" fontId="1" fillId="0" borderId="2" xfId="0" applyNumberFormat="1" applyFont="1" applyBorder="1" applyAlignment="1" applyProtection="1">
      <alignment wrapText="1"/>
      <protection locked="0"/>
    </xf>
    <xf numFmtId="0" fontId="5" fillId="0" borderId="0" xfId="0" applyFont="1"/>
    <xf numFmtId="0" fontId="2" fillId="0" borderId="0" xfId="0" applyFont="1"/>
    <xf numFmtId="0" fontId="1" fillId="0" borderId="6" xfId="0" applyFont="1" applyBorder="1"/>
    <xf numFmtId="14" fontId="6" fillId="0" borderId="0" xfId="0" applyNumberFormat="1" applyFont="1"/>
    <xf numFmtId="0" fontId="1" fillId="0" borderId="6" xfId="0" applyFont="1" applyBorder="1" applyAlignment="1">
      <alignment wrapText="1"/>
    </xf>
    <xf numFmtId="167" fontId="0" fillId="0" borderId="6" xfId="0" applyNumberFormat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wrapText="1"/>
    </xf>
    <xf numFmtId="165" fontId="1" fillId="3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65" fontId="3" fillId="4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3" fillId="3" borderId="2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164" fontId="4" fillId="3" borderId="2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9" fontId="0" fillId="6" borderId="7" xfId="0" applyNumberFormat="1" applyFill="1" applyBorder="1"/>
    <xf numFmtId="0" fontId="1" fillId="7" borderId="2" xfId="0" applyFont="1" applyFill="1" applyBorder="1"/>
    <xf numFmtId="166" fontId="0" fillId="5" borderId="6" xfId="0" applyNumberFormat="1" applyFill="1" applyBorder="1"/>
    <xf numFmtId="164" fontId="0" fillId="0" borderId="0" xfId="0" applyNumberFormat="1"/>
    <xf numFmtId="164" fontId="0" fillId="6" borderId="7" xfId="0" applyNumberFormat="1" applyFill="1" applyBorder="1"/>
    <xf numFmtId="0" fontId="0" fillId="7" borderId="3" xfId="0" applyFill="1" applyBorder="1"/>
    <xf numFmtId="0" fontId="0" fillId="0" borderId="6" xfId="0" applyBorder="1"/>
    <xf numFmtId="0" fontId="1" fillId="0" borderId="0" xfId="0" applyFont="1"/>
    <xf numFmtId="9" fontId="0" fillId="0" borderId="6" xfId="0" applyNumberFormat="1" applyBorder="1" applyProtection="1">
      <protection locked="0"/>
    </xf>
    <xf numFmtId="166" fontId="0" fillId="0" borderId="6" xfId="0" applyNumberFormat="1" applyBorder="1" applyProtection="1">
      <protection locked="0"/>
    </xf>
    <xf numFmtId="0" fontId="1" fillId="2" borderId="9" xfId="0" applyFont="1" applyFill="1" applyBorder="1" applyAlignment="1">
      <alignment horizontal="right" wrapText="1"/>
    </xf>
    <xf numFmtId="164" fontId="1" fillId="3" borderId="9" xfId="0" applyNumberFormat="1" applyFont="1" applyFill="1" applyBorder="1" applyAlignment="1">
      <alignment wrapText="1"/>
    </xf>
    <xf numFmtId="164" fontId="3" fillId="2" borderId="9" xfId="0" applyNumberFormat="1" applyFont="1" applyFill="1" applyBorder="1" applyAlignment="1">
      <alignment wrapText="1"/>
    </xf>
    <xf numFmtId="164" fontId="3" fillId="3" borderId="9" xfId="0" applyNumberFormat="1" applyFont="1" applyFill="1" applyBorder="1" applyAlignment="1">
      <alignment wrapText="1"/>
    </xf>
    <xf numFmtId="9" fontId="0" fillId="0" borderId="6" xfId="0" applyNumberFormat="1" applyBorder="1"/>
    <xf numFmtId="0" fontId="8" fillId="0" borderId="0" xfId="0" applyFont="1" applyAlignment="1">
      <alignment wrapText="1"/>
    </xf>
    <xf numFmtId="164" fontId="0" fillId="0" borderId="6" xfId="0" applyNumberFormat="1" applyBorder="1"/>
    <xf numFmtId="0" fontId="7" fillId="2" borderId="10" xfId="0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wrapText="1"/>
    </xf>
    <xf numFmtId="164" fontId="3" fillId="3" borderId="10" xfId="0" applyNumberFormat="1" applyFont="1" applyFill="1" applyBorder="1" applyAlignment="1">
      <alignment wrapText="1"/>
    </xf>
    <xf numFmtId="14" fontId="0" fillId="0" borderId="6" xfId="0" applyNumberFormat="1" applyBorder="1" applyProtection="1">
      <protection locked="0"/>
    </xf>
    <xf numFmtId="9" fontId="1" fillId="0" borderId="10" xfId="0" applyNumberFormat="1" applyFont="1" applyBorder="1" applyAlignment="1" applyProtection="1">
      <alignment horizontal="right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190499</xdr:colOff>
      <xdr:row>0</xdr:row>
      <xdr:rowOff>107156</xdr:rowOff>
    </xdr:from>
    <xdr:ext cx="2714625" cy="742474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19" y="107156"/>
          <a:ext cx="2714625" cy="7424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sites/hestta/Shared%20Documents/Horizon%20Contingencies%20-%202021/Third%20Country%20Participation,%20EIC%20and%20KICs/IFS%20Cost%20Headings%20%20Mapping/Master_Conversion_Tool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ding_Page"/>
      <sheetName val="Tool_Select_lookup"/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Existing_Grants"/>
      <sheetName val="09_IUK_Inflight_Grants"/>
      <sheetName val="10_Guarantee_Extension_Guarante"/>
      <sheetName val="Mapping_Tool"/>
      <sheetName val="05A_Proof_of_Concept_WGA"/>
      <sheetName val="Background Dat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12_MSCA_ITN"/>
      <sheetName val="05_MSCA_COFUND_inflight_conv_to"/>
      <sheetName val="MSCA_RISE"/>
      <sheetName val="ERANETS"/>
      <sheetName val="KICS"/>
      <sheetName val="MSCA_Euro_Fellow_WGA"/>
      <sheetName val="MSCA_Global_Fellowship_WGA"/>
      <sheetName val="ERC_Award_WGA"/>
      <sheetName val="MSCA_COFUND_WGA"/>
      <sheetName val="Front Sheet - Existing Gr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pageSetUpPr fitToPage="1"/>
  </sheetPr>
  <dimension ref="A1:AA42"/>
  <sheetViews>
    <sheetView showGridLines="0" tabSelected="1" topLeftCell="A6" zoomScaleNormal="100" workbookViewId="0">
      <selection activeCell="B27" sqref="B27"/>
    </sheetView>
  </sheetViews>
  <sheetFormatPr defaultColWidth="9.1796875" defaultRowHeight="14.5" x14ac:dyDescent="0.35"/>
  <cols>
    <col min="1" max="1" width="62.81640625" bestFit="1" customWidth="1"/>
    <col min="2" max="3" width="20.54296875" customWidth="1"/>
    <col min="4" max="4" width="14.1796875" customWidth="1"/>
    <col min="6" max="6" width="43.81640625" hidden="1" customWidth="1"/>
    <col min="7" max="7" width="45.1796875" customWidth="1"/>
    <col min="8" max="8" width="15" customWidth="1"/>
    <col min="9" max="9" width="125.453125" customWidth="1"/>
    <col min="21" max="21" width="63.1796875" customWidth="1"/>
    <col min="22" max="22" width="13.1796875" customWidth="1"/>
  </cols>
  <sheetData>
    <row r="1" spans="1:27" ht="33.5" x14ac:dyDescent="0.75">
      <c r="A1" s="2" t="s">
        <v>0</v>
      </c>
      <c r="D1" s="3"/>
      <c r="V1" t="s">
        <v>1</v>
      </c>
    </row>
    <row r="2" spans="1:27" x14ac:dyDescent="0.35">
      <c r="V2" t="s">
        <v>2</v>
      </c>
      <c r="W2" t="e">
        <f>IF(W5="Y","√","X")</f>
        <v>#REF!</v>
      </c>
      <c r="X2" t="e">
        <f>IF(X5="Y","√","X")</f>
        <v>#REF!</v>
      </c>
      <c r="Y2" t="e">
        <f>IF(Y5="Y","√","X")</f>
        <v>#REF!</v>
      </c>
      <c r="Z2" t="e">
        <f>IF(Z5="Y","√","X")</f>
        <v>#REF!</v>
      </c>
      <c r="AA2" t="str">
        <f>IF(AA5="Y","√","X")</f>
        <v>X</v>
      </c>
    </row>
    <row r="3" spans="1:27" x14ac:dyDescent="0.35">
      <c r="A3" s="4" t="s">
        <v>3</v>
      </c>
      <c r="B3" s="42"/>
      <c r="G3" s="5">
        <v>45291</v>
      </c>
    </row>
    <row r="4" spans="1:27" x14ac:dyDescent="0.35">
      <c r="A4" s="6" t="s">
        <v>4</v>
      </c>
      <c r="B4" s="7">
        <f>IF(B3&gt;G3,1.148787,IF(B3&gt;G4,1.18072,1.160354))</f>
        <v>1.1603540000000001</v>
      </c>
      <c r="C4" s="8"/>
      <c r="D4" s="8"/>
      <c r="E4" s="8"/>
      <c r="F4" s="8"/>
      <c r="G4" s="5">
        <v>44926</v>
      </c>
      <c r="H4" s="8"/>
      <c r="V4" t="s">
        <v>5</v>
      </c>
      <c r="W4" t="s">
        <v>6</v>
      </c>
      <c r="X4" t="s">
        <v>7</v>
      </c>
      <c r="Y4" t="s">
        <v>8</v>
      </c>
      <c r="Z4" t="s">
        <v>9</v>
      </c>
      <c r="AA4" t="s">
        <v>10</v>
      </c>
    </row>
    <row r="5" spans="1:27" ht="158.25" customHeight="1" x14ac:dyDescent="0.35">
      <c r="A5" s="44" t="s">
        <v>11</v>
      </c>
      <c r="B5" s="45"/>
      <c r="C5" s="8"/>
      <c r="D5" s="8"/>
      <c r="E5" s="8"/>
      <c r="F5" s="8"/>
      <c r="G5" s="37"/>
      <c r="H5" s="8"/>
      <c r="V5" t="s">
        <v>12</v>
      </c>
      <c r="W5" t="e">
        <f>IF(#REF!&lt;&gt;"","Y","N")</f>
        <v>#REF!</v>
      </c>
      <c r="X5" t="e">
        <f>IF(#REF!&lt;&gt;"","Y","N")</f>
        <v>#REF!</v>
      </c>
      <c r="Y5" t="e">
        <f>IF(#REF!&lt;&gt;"","Y","N")</f>
        <v>#REF!</v>
      </c>
      <c r="Z5" t="e">
        <f>IF(#REF!&lt;&gt;"","Y","N")</f>
        <v>#REF!</v>
      </c>
      <c r="AA5" t="str">
        <f>IF(B35&gt;0,"Y","N")</f>
        <v>N</v>
      </c>
    </row>
    <row r="6" spans="1:27" ht="17.25" customHeight="1" x14ac:dyDescent="0.35">
      <c r="A6" s="8"/>
      <c r="B6" s="8"/>
      <c r="C6" s="8"/>
      <c r="D6" s="39" t="s">
        <v>13</v>
      </c>
      <c r="E6" s="8"/>
      <c r="F6" s="8"/>
      <c r="G6" s="8"/>
      <c r="H6" s="8"/>
      <c r="V6" t="s">
        <v>14</v>
      </c>
      <c r="W6">
        <f>COUNTIF(W5:AE5,"=Y")</f>
        <v>0</v>
      </c>
    </row>
    <row r="7" spans="1:27" x14ac:dyDescent="0.35">
      <c r="A7" s="9" t="s">
        <v>15</v>
      </c>
      <c r="B7" s="10" t="s">
        <v>16</v>
      </c>
      <c r="C7" s="32" t="s">
        <v>17</v>
      </c>
      <c r="D7" s="43">
        <v>0</v>
      </c>
      <c r="E7" s="8"/>
      <c r="F7" s="8"/>
      <c r="G7" s="8"/>
      <c r="H7" s="8"/>
      <c r="V7" t="s">
        <v>18</v>
      </c>
      <c r="W7">
        <f>COUNTA(W5:AE5)</f>
        <v>5</v>
      </c>
    </row>
    <row r="8" spans="1:27" x14ac:dyDescent="0.35">
      <c r="A8" s="11" t="s">
        <v>19</v>
      </c>
      <c r="B8" s="12"/>
      <c r="C8" s="33"/>
      <c r="D8" s="33"/>
      <c r="E8" s="8"/>
      <c r="F8" s="8"/>
      <c r="G8" s="8"/>
      <c r="H8" s="8"/>
      <c r="V8" t="s">
        <v>20</v>
      </c>
      <c r="W8" t="str">
        <f>IF(W7=W6,"Y","N")</f>
        <v>N</v>
      </c>
    </row>
    <row r="9" spans="1:27" x14ac:dyDescent="0.35">
      <c r="A9" s="13" t="s">
        <v>21</v>
      </c>
      <c r="B9" s="1">
        <v>0</v>
      </c>
      <c r="C9" s="34">
        <f>ROUND(B9/$B$4,2)</f>
        <v>0</v>
      </c>
      <c r="D9" s="40">
        <f>C9*$D$7</f>
        <v>0</v>
      </c>
      <c r="E9" s="8"/>
      <c r="F9" s="8"/>
      <c r="G9" s="8"/>
      <c r="H9" s="8"/>
    </row>
    <row r="10" spans="1:27" x14ac:dyDescent="0.35">
      <c r="A10" s="13" t="s">
        <v>22</v>
      </c>
      <c r="B10" s="1">
        <v>0</v>
      </c>
      <c r="C10" s="34">
        <f>ROUND(B10/$B$4,2)</f>
        <v>0</v>
      </c>
      <c r="D10" s="40">
        <f t="shared" ref="D10:D12" si="0">C10*$D$7</f>
        <v>0</v>
      </c>
      <c r="E10" s="8"/>
      <c r="F10" s="8"/>
      <c r="G10" s="8"/>
      <c r="H10" s="8"/>
      <c r="W10" t="s">
        <v>23</v>
      </c>
      <c r="X10" t="s">
        <v>24</v>
      </c>
      <c r="Y10" t="s">
        <v>25</v>
      </c>
    </row>
    <row r="11" spans="1:27" x14ac:dyDescent="0.35">
      <c r="A11" s="13" t="s">
        <v>26</v>
      </c>
      <c r="B11" s="1">
        <v>0</v>
      </c>
      <c r="C11" s="34">
        <f>ROUND(B11/$B$4,2)</f>
        <v>0</v>
      </c>
      <c r="D11" s="40">
        <f t="shared" si="0"/>
        <v>0</v>
      </c>
      <c r="E11" s="8"/>
      <c r="F11" s="8"/>
      <c r="G11" s="8"/>
      <c r="H11" s="8"/>
      <c r="V11" t="s">
        <v>27</v>
      </c>
      <c r="W11" t="e">
        <f>IF(#REF!&lt;&gt;"",1,0)</f>
        <v>#REF!</v>
      </c>
      <c r="X11" t="e">
        <f>IF(#REF!&lt;&gt;"",1,0)</f>
        <v>#REF!</v>
      </c>
      <c r="Y11" t="e">
        <f>IF(#REF!&lt;&gt;"",1,0)</f>
        <v>#REF!</v>
      </c>
    </row>
    <row r="12" spans="1:27" x14ac:dyDescent="0.35">
      <c r="A12" s="13" t="s">
        <v>28</v>
      </c>
      <c r="B12" s="1">
        <v>0</v>
      </c>
      <c r="C12" s="34">
        <f>ROUND(B12/$B$4,2)</f>
        <v>0</v>
      </c>
      <c r="D12" s="40">
        <f t="shared" si="0"/>
        <v>0</v>
      </c>
      <c r="E12" s="8"/>
      <c r="F12" s="8"/>
      <c r="G12" s="8"/>
      <c r="H12" s="8"/>
      <c r="V12" t="s">
        <v>29</v>
      </c>
      <c r="W12" t="e">
        <f>SUM(W11:Y11)</f>
        <v>#REF!</v>
      </c>
    </row>
    <row r="13" spans="1:27" x14ac:dyDescent="0.35">
      <c r="A13" s="9" t="s">
        <v>30</v>
      </c>
      <c r="B13" s="15">
        <f>SUM(B9:B12)</f>
        <v>0</v>
      </c>
      <c r="C13" s="34">
        <f>B13/$B$4</f>
        <v>0</v>
      </c>
      <c r="D13" s="40">
        <f>C13*$D$7</f>
        <v>0</v>
      </c>
      <c r="E13" s="8"/>
      <c r="F13" s="8"/>
      <c r="G13" s="8"/>
      <c r="H13" s="8"/>
    </row>
    <row r="14" spans="1:27" x14ac:dyDescent="0.35">
      <c r="A14" s="16" t="s">
        <v>31</v>
      </c>
      <c r="B14" s="12"/>
      <c r="C14" s="35"/>
      <c r="D14" s="41"/>
      <c r="E14" s="8"/>
      <c r="F14" s="8"/>
      <c r="G14" s="8"/>
      <c r="H14" s="8"/>
    </row>
    <row r="15" spans="1:27" x14ac:dyDescent="0.35">
      <c r="A15" s="13" t="s">
        <v>32</v>
      </c>
      <c r="B15" s="1">
        <v>0</v>
      </c>
      <c r="C15" s="34">
        <f>ROUND(B15/$B$4,2)</f>
        <v>0</v>
      </c>
      <c r="D15" s="40">
        <f>C15*$D$7</f>
        <v>0</v>
      </c>
      <c r="E15" s="8"/>
      <c r="F15" s="8" t="s">
        <v>33</v>
      </c>
      <c r="G15" s="8"/>
      <c r="H15" s="8"/>
    </row>
    <row r="16" spans="1:27" x14ac:dyDescent="0.35">
      <c r="A16" s="9" t="s">
        <v>30</v>
      </c>
      <c r="B16" s="15">
        <f>B15</f>
        <v>0</v>
      </c>
      <c r="C16" s="34">
        <f>C15</f>
        <v>0</v>
      </c>
      <c r="D16" s="40">
        <f>D15</f>
        <v>0</v>
      </c>
      <c r="E16" s="8"/>
      <c r="F16" s="8" t="s">
        <v>34</v>
      </c>
      <c r="G16" s="8"/>
      <c r="H16" s="8"/>
    </row>
    <row r="17" spans="1:8" x14ac:dyDescent="0.35">
      <c r="A17" s="16" t="s">
        <v>35</v>
      </c>
      <c r="B17" s="12"/>
      <c r="C17" s="35"/>
      <c r="D17" s="41"/>
      <c r="E17" s="8"/>
      <c r="F17" s="8"/>
      <c r="G17" s="8"/>
      <c r="H17" s="8"/>
    </row>
    <row r="18" spans="1:8" x14ac:dyDescent="0.35">
      <c r="A18" s="13" t="s">
        <v>36</v>
      </c>
      <c r="B18" s="1">
        <v>0</v>
      </c>
      <c r="C18" s="34">
        <f>ROUND(B18/$B$4,2)</f>
        <v>0</v>
      </c>
      <c r="D18" s="40">
        <f>C18*$D$7</f>
        <v>0</v>
      </c>
      <c r="E18" s="8"/>
      <c r="F18" s="8"/>
      <c r="G18" s="8"/>
      <c r="H18" s="8"/>
    </row>
    <row r="19" spans="1:8" x14ac:dyDescent="0.35">
      <c r="A19" s="13" t="s">
        <v>37</v>
      </c>
      <c r="B19" s="1">
        <v>0</v>
      </c>
      <c r="C19" s="34">
        <f>ROUND(B19/$B$4,2)</f>
        <v>0</v>
      </c>
      <c r="D19" s="40">
        <f t="shared" ref="D19:D20" si="1">C19*$D$7</f>
        <v>0</v>
      </c>
      <c r="E19" s="8"/>
      <c r="F19" s="8" t="s">
        <v>38</v>
      </c>
      <c r="G19" s="8"/>
      <c r="H19" s="8"/>
    </row>
    <row r="20" spans="1:8" x14ac:dyDescent="0.35">
      <c r="A20" s="13" t="s">
        <v>39</v>
      </c>
      <c r="B20" s="1">
        <v>0</v>
      </c>
      <c r="C20" s="34">
        <f>ROUND(B20/$B$4,2)</f>
        <v>0</v>
      </c>
      <c r="D20" s="40">
        <f t="shared" si="1"/>
        <v>0</v>
      </c>
      <c r="E20" s="8"/>
      <c r="F20" s="8" t="s">
        <v>40</v>
      </c>
      <c r="G20" s="9" t="s">
        <v>41</v>
      </c>
      <c r="H20" s="18" t="s">
        <v>17</v>
      </c>
    </row>
    <row r="21" spans="1:8" x14ac:dyDescent="0.35">
      <c r="A21" s="9" t="s">
        <v>30</v>
      </c>
      <c r="B21" s="15">
        <f>SUM(B18:B20)</f>
        <v>0</v>
      </c>
      <c r="C21" s="34">
        <f>SUM(C18:C20)</f>
        <v>0</v>
      </c>
      <c r="D21" s="40">
        <f>D18+D19+D20</f>
        <v>0</v>
      </c>
      <c r="E21" s="8"/>
      <c r="F21" s="8"/>
      <c r="G21" s="19" t="s">
        <v>42</v>
      </c>
      <c r="H21" s="20"/>
    </row>
    <row r="22" spans="1:8" x14ac:dyDescent="0.35">
      <c r="A22" s="16" t="s">
        <v>43</v>
      </c>
      <c r="B22" s="12"/>
      <c r="C22" s="35"/>
      <c r="D22" s="41"/>
      <c r="E22" s="8"/>
      <c r="F22" s="8"/>
      <c r="G22" s="9" t="s">
        <v>30</v>
      </c>
      <c r="H22" s="21">
        <f>D13</f>
        <v>0</v>
      </c>
    </row>
    <row r="23" spans="1:8" x14ac:dyDescent="0.35">
      <c r="A23" s="13" t="s">
        <v>44</v>
      </c>
      <c r="B23" s="1">
        <v>0</v>
      </c>
      <c r="C23" s="34">
        <f t="shared" ref="C23:C30" si="2">ROUND(B23/$B$4,2)</f>
        <v>0</v>
      </c>
      <c r="D23" s="40">
        <f>C23*$D$7</f>
        <v>0</v>
      </c>
      <c r="E23" s="8"/>
      <c r="F23" s="8"/>
      <c r="G23" s="16" t="s">
        <v>45</v>
      </c>
      <c r="H23" s="17"/>
    </row>
    <row r="24" spans="1:8" x14ac:dyDescent="0.35">
      <c r="A24" s="13" t="s">
        <v>46</v>
      </c>
      <c r="B24" s="1">
        <v>0</v>
      </c>
      <c r="C24" s="34">
        <f t="shared" si="2"/>
        <v>0</v>
      </c>
      <c r="D24" s="40">
        <f t="shared" ref="D24:D30" si="3">C24*$D$7</f>
        <v>0</v>
      </c>
      <c r="E24" s="8"/>
      <c r="F24" s="8" t="s">
        <v>47</v>
      </c>
      <c r="G24" s="9" t="s">
        <v>30</v>
      </c>
      <c r="H24" s="14">
        <f>D16</f>
        <v>0</v>
      </c>
    </row>
    <row r="25" spans="1:8" x14ac:dyDescent="0.35">
      <c r="A25" s="13" t="s">
        <v>48</v>
      </c>
      <c r="B25" s="1">
        <v>0</v>
      </c>
      <c r="C25" s="34">
        <f t="shared" si="2"/>
        <v>0</v>
      </c>
      <c r="D25" s="40">
        <f t="shared" si="3"/>
        <v>0</v>
      </c>
      <c r="E25" s="8"/>
      <c r="F25" s="8"/>
      <c r="G25" s="16" t="s">
        <v>49</v>
      </c>
      <c r="H25" s="17"/>
    </row>
    <row r="26" spans="1:8" x14ac:dyDescent="0.35">
      <c r="A26" s="13" t="s">
        <v>50</v>
      </c>
      <c r="B26" s="1">
        <v>0</v>
      </c>
      <c r="C26" s="34">
        <f t="shared" si="2"/>
        <v>0</v>
      </c>
      <c r="D26" s="40">
        <f t="shared" si="3"/>
        <v>0</v>
      </c>
      <c r="E26" s="8"/>
      <c r="F26" s="8"/>
      <c r="G26" s="13" t="s">
        <v>51</v>
      </c>
      <c r="H26" s="14">
        <f>D18</f>
        <v>0</v>
      </c>
    </row>
    <row r="27" spans="1:8" x14ac:dyDescent="0.35">
      <c r="A27" s="13" t="s">
        <v>52</v>
      </c>
      <c r="B27" s="1">
        <v>0</v>
      </c>
      <c r="C27" s="34">
        <f t="shared" si="2"/>
        <v>0</v>
      </c>
      <c r="D27" s="40">
        <f t="shared" si="3"/>
        <v>0</v>
      </c>
      <c r="E27" s="8"/>
      <c r="F27" s="8" t="s">
        <v>53</v>
      </c>
      <c r="G27" s="13" t="s">
        <v>54</v>
      </c>
      <c r="H27" s="14">
        <f>D19</f>
        <v>0</v>
      </c>
    </row>
    <row r="28" spans="1:8" x14ac:dyDescent="0.35">
      <c r="A28" s="13" t="s">
        <v>55</v>
      </c>
      <c r="B28" s="1">
        <v>0</v>
      </c>
      <c r="C28" s="34">
        <f t="shared" si="2"/>
        <v>0</v>
      </c>
      <c r="D28" s="40">
        <f t="shared" si="3"/>
        <v>0</v>
      </c>
      <c r="E28" s="8"/>
      <c r="F28" s="8"/>
      <c r="G28" s="13" t="s">
        <v>56</v>
      </c>
      <c r="H28" s="14">
        <f>D20</f>
        <v>0</v>
      </c>
    </row>
    <row r="29" spans="1:8" x14ac:dyDescent="0.35">
      <c r="A29" s="13" t="s">
        <v>57</v>
      </c>
      <c r="B29" s="1">
        <v>0</v>
      </c>
      <c r="C29" s="34">
        <f t="shared" si="2"/>
        <v>0</v>
      </c>
      <c r="D29" s="40">
        <f t="shared" si="3"/>
        <v>0</v>
      </c>
      <c r="E29" s="8"/>
      <c r="F29" s="8"/>
      <c r="G29" s="9" t="s">
        <v>30</v>
      </c>
      <c r="H29" s="14">
        <f>SUM(H26:H28)</f>
        <v>0</v>
      </c>
    </row>
    <row r="30" spans="1:8" ht="29" x14ac:dyDescent="0.35">
      <c r="A30" s="13" t="s">
        <v>58</v>
      </c>
      <c r="B30" s="1">
        <v>0</v>
      </c>
      <c r="C30" s="34">
        <f t="shared" si="2"/>
        <v>0</v>
      </c>
      <c r="D30" s="40">
        <f t="shared" si="3"/>
        <v>0</v>
      </c>
      <c r="E30" s="8"/>
      <c r="F30" s="8"/>
      <c r="G30" s="16" t="s">
        <v>59</v>
      </c>
      <c r="H30" s="17"/>
    </row>
    <row r="31" spans="1:8" x14ac:dyDescent="0.35">
      <c r="A31" s="9" t="s">
        <v>30</v>
      </c>
      <c r="B31" s="15">
        <f>SUM(B23:B30)</f>
        <v>0</v>
      </c>
      <c r="C31" s="34">
        <f>SUM(C23:C30)</f>
        <v>0</v>
      </c>
      <c r="D31" s="40">
        <f>SUM(D23:D30)</f>
        <v>0</v>
      </c>
      <c r="E31" s="8"/>
      <c r="F31" s="8"/>
      <c r="G31" s="9" t="s">
        <v>30</v>
      </c>
      <c r="H31" s="14">
        <f>D31</f>
        <v>0</v>
      </c>
    </row>
    <row r="32" spans="1:8" x14ac:dyDescent="0.35">
      <c r="A32" s="16" t="s">
        <v>60</v>
      </c>
      <c r="B32" s="12"/>
      <c r="C32" s="35"/>
      <c r="D32" s="41"/>
      <c r="E32" s="8"/>
      <c r="F32" s="8"/>
      <c r="G32" s="16" t="s">
        <v>61</v>
      </c>
      <c r="H32" s="17"/>
    </row>
    <row r="33" spans="1:9" x14ac:dyDescent="0.35">
      <c r="A33" s="13" t="s">
        <v>60</v>
      </c>
      <c r="B33" s="1">
        <v>0</v>
      </c>
      <c r="C33" s="34">
        <f>ROUND(B33/$B$4,2)</f>
        <v>0</v>
      </c>
      <c r="D33" s="40">
        <f>C33*$D$7</f>
        <v>0</v>
      </c>
      <c r="E33" s="8"/>
      <c r="F33" s="8"/>
      <c r="G33" s="13" t="s">
        <v>62</v>
      </c>
      <c r="H33" s="14">
        <f>ROUND(D34,2)</f>
        <v>0</v>
      </c>
    </row>
    <row r="34" spans="1:9" x14ac:dyDescent="0.35">
      <c r="A34" s="9" t="s">
        <v>30</v>
      </c>
      <c r="B34" s="15">
        <f>B33</f>
        <v>0</v>
      </c>
      <c r="C34" s="34">
        <f>C33</f>
        <v>0</v>
      </c>
      <c r="D34" s="40">
        <f>D33</f>
        <v>0</v>
      </c>
      <c r="E34" s="8"/>
      <c r="F34" s="8"/>
      <c r="G34" s="9" t="s">
        <v>30</v>
      </c>
      <c r="H34" s="14">
        <f>H33</f>
        <v>0</v>
      </c>
    </row>
    <row r="35" spans="1:9" x14ac:dyDescent="0.35">
      <c r="A35" s="9" t="s">
        <v>63</v>
      </c>
      <c r="B35" s="15">
        <f>B34+B21+B31+B16+B13</f>
        <v>0</v>
      </c>
      <c r="C35" s="34">
        <f>C34+C21+C31+C16+C13</f>
        <v>0</v>
      </c>
      <c r="D35" s="40">
        <f>D13+D16+D21+D31+D34</f>
        <v>0</v>
      </c>
      <c r="E35" s="8"/>
      <c r="F35" s="8"/>
      <c r="G35" s="9" t="s">
        <v>64</v>
      </c>
      <c r="H35" s="14">
        <f>SUM(H22+H24+H29+H31+H34)</f>
        <v>0</v>
      </c>
    </row>
    <row r="37" spans="1:9" x14ac:dyDescent="0.35">
      <c r="A37" s="4" t="s">
        <v>65</v>
      </c>
      <c r="B37" s="30">
        <v>0</v>
      </c>
      <c r="D37" s="36">
        <v>1</v>
      </c>
      <c r="G37" s="4" t="s">
        <v>66</v>
      </c>
      <c r="H37" s="22">
        <v>1</v>
      </c>
      <c r="I37" s="23" t="s">
        <v>67</v>
      </c>
    </row>
    <row r="38" spans="1:9" x14ac:dyDescent="0.35">
      <c r="A38" s="4" t="s">
        <v>68</v>
      </c>
      <c r="B38" s="24">
        <f>B35*B37</f>
        <v>0</v>
      </c>
      <c r="C38" s="25"/>
      <c r="D38" s="38">
        <f>D35</f>
        <v>0</v>
      </c>
      <c r="G38" s="4" t="s">
        <v>69</v>
      </c>
      <c r="H38" s="26">
        <f>H35</f>
        <v>0</v>
      </c>
      <c r="I38" s="27" t="s">
        <v>70</v>
      </c>
    </row>
    <row r="39" spans="1:9" x14ac:dyDescent="0.35">
      <c r="A39" s="4"/>
      <c r="B39" s="28"/>
      <c r="G39" s="4"/>
      <c r="H39" s="28"/>
    </row>
    <row r="40" spans="1:9" x14ac:dyDescent="0.35">
      <c r="A40" s="4" t="s">
        <v>71</v>
      </c>
      <c r="B40" s="31"/>
      <c r="C40" s="25"/>
      <c r="D40" s="38">
        <f>D35</f>
        <v>0</v>
      </c>
      <c r="G40" s="4" t="s">
        <v>72</v>
      </c>
      <c r="H40" s="26">
        <f>H38</f>
        <v>0</v>
      </c>
      <c r="I40" s="23" t="s">
        <v>73</v>
      </c>
    </row>
    <row r="41" spans="1:9" x14ac:dyDescent="0.35">
      <c r="G41" s="29"/>
    </row>
    <row r="42" spans="1:9" x14ac:dyDescent="0.35">
      <c r="G42" s="29" t="s">
        <v>74</v>
      </c>
    </row>
  </sheetData>
  <sheetProtection algorithmName="SHA-512" hashValue="KTDma14lFW7WACwlOtJFpDMIboFQgdhdutb3gwzDxRRXaaS+4/m3SaEH4fSd4gEpsn6CP4dPsT5l+WEB88Rmxg==" saltValue="CAH080ku5dMIY1fEQSXJLA==" spinCount="100000" sheet="1" selectLockedCells="1"/>
  <protectedRanges>
    <protectedRange sqref="B15 B18:B21 B23:B30 B33 B40 B37 B9:B12" name="To be inputted"/>
  </protectedRanges>
  <mergeCells count="1">
    <mergeCell ref="A5:B5"/>
  </mergeCells>
  <dataValidations count="1">
    <dataValidation type="decimal" operator="lessThanOrEqual" allowBlank="1" showInputMessage="1" showErrorMessage="1" errorTitle="Error" error="Requested EU contribution cannot exceed Maximum EU contribution. " sqref="B40" xr:uid="{EDDE28BD-0183-4C23-A158-BADCB3AA0852}">
      <formula1>B38</formula1>
    </dataValidation>
  </dataValidations>
  <pageMargins left="0.25" right="0.25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7" ma:contentTypeDescription="Create a new document." ma:contentTypeScope="" ma:versionID="3e74557a5f06bb36a465ff2075133f86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bd6c3fa3916088af10c0ba40515accad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01C4A-9524-4B79-B9D3-944D3B88D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7B6777-2CCD-44F9-9625-BC9842C34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123EB-35ED-4E8F-936E-0446FEE8A3FB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UK HEu Guarantee IFS </vt:lpstr>
      <vt:lpstr>'UK HEu Guarantee IFS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 Bimbatti - UKRI PSU</dc:creator>
  <cp:keywords/>
  <dc:description/>
  <cp:lastModifiedBy>Angela Gurung - UKRI</cp:lastModifiedBy>
  <cp:revision/>
  <dcterms:created xsi:type="dcterms:W3CDTF">2020-01-22T07:44:15Z</dcterms:created>
  <dcterms:modified xsi:type="dcterms:W3CDTF">2024-01-05T16:27:56Z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_dlc_DocIdItemGuid">
    <vt:lpwstr>843505bb-5977-4571-a98f-ccdd6b91f3dd</vt:lpwstr>
  </property>
  <property fmtid="{D5CDD505-2E9C-101B-9397-08002B2CF9AE}" pid="4" name="MediaServiceImageTags">
    <vt:lpwstr/>
  </property>
</Properties>
</file>