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20" windowWidth="28800" windowHeight="13125" activeTab="0"/>
  </bookViews>
  <sheets>
    <sheet name="Total (3-year prj)" sheetId="1" r:id="rId1"/>
    <sheet name="Labor (3-year prj) " sheetId="2" r:id="rId2"/>
    <sheet name="Materials" sheetId="3" r:id="rId3"/>
    <sheet name="Equipments" sheetId="4" r:id="rId4"/>
    <sheet name="Travel" sheetId="5" r:id="rId5"/>
    <sheet name="Other direct expenses" sheetId="6" r:id="rId6"/>
  </sheets>
  <definedNames>
    <definedName name="_xlfn.IFERROR" hidden="1">#NAME?</definedName>
    <definedName name="_xlnm.Print_Titles" localSheetId="1">'Labor (3-year prj) '!$3:$4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b/>
            <sz val="9"/>
            <color indexed="8"/>
            <rFont val="Tahoma"/>
            <family val="2"/>
          </rPr>
          <t>Author: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Định mức thù lao tháng của chủ nhiệm nhiệm vụ không quá 40 triệu đồng/người/tháng</t>
        </r>
      </text>
    </comment>
  </commentList>
</comments>
</file>

<file path=xl/sharedStrings.xml><?xml version="1.0" encoding="utf-8"?>
<sst xmlns="http://schemas.openxmlformats.org/spreadsheetml/2006/main" count="222" uniqueCount="136">
  <si>
    <t>%</t>
  </si>
  <si>
    <t>A</t>
  </si>
  <si>
    <t>B</t>
  </si>
  <si>
    <t xml:space="preserve">  </t>
  </si>
  <si>
    <t>BUDGET EXPLANATION AND JUSTIFICATION</t>
  </si>
  <si>
    <t>Expenses</t>
  </si>
  <si>
    <t>Total estimated budget</t>
  </si>
  <si>
    <t xml:space="preserve">Annual requested budget </t>
  </si>
  <si>
    <t>Year 1</t>
  </si>
  <si>
    <t>Year 2</t>
  </si>
  <si>
    <t>Direct expenses</t>
  </si>
  <si>
    <t>Labour</t>
  </si>
  <si>
    <t>Materials &amp; Supplies</t>
  </si>
  <si>
    <t>Travel expenses, accommodation</t>
  </si>
  <si>
    <t xml:space="preserve">Outsourcing services </t>
  </si>
  <si>
    <t xml:space="preserve">Other direct costs </t>
  </si>
  <si>
    <t>Indirect expenses</t>
  </si>
  <si>
    <t>Total:</t>
  </si>
  <si>
    <t>Principal Investigator</t>
  </si>
  <si>
    <t>Executive of Host institution</t>
  </si>
  <si>
    <t>Year 3</t>
  </si>
  <si>
    <t>Executive Director
National Foundation for science and technology development</t>
  </si>
  <si>
    <t>1. Labor expenses (to be self-managed by the applicants )</t>
  </si>
  <si>
    <t>No</t>
  </si>
  <si>
    <t>Wages</t>
  </si>
  <si>
    <t>2. Materials and Supplies</t>
  </si>
  <si>
    <t>Description (detailed indication)</t>
  </si>
  <si>
    <t>Unit</t>
  </si>
  <si>
    <t>Quantity required</t>
  </si>
  <si>
    <t>Unit price</t>
  </si>
  <si>
    <t>Including Self-managed budget (1)</t>
  </si>
  <si>
    <t>Quantity</t>
  </si>
  <si>
    <t>4. Travel and accomodation expenses</t>
  </si>
  <si>
    <t>Detailed description</t>
  </si>
  <si>
    <t>Number of people</t>
  </si>
  <si>
    <t>Transportation</t>
  </si>
  <si>
    <t>Lodging</t>
  </si>
  <si>
    <t>Allowance</t>
  </si>
  <si>
    <t>Others</t>
  </si>
  <si>
    <t>5. Outsourcing works and services</t>
  </si>
  <si>
    <t>Name of services</t>
  </si>
  <si>
    <t>Number</t>
  </si>
  <si>
    <t>6. Other direct expenses</t>
  </si>
  <si>
    <t>(1): Number: number of days, number of nights</t>
  </si>
  <si>
    <t>Unit cost</t>
  </si>
  <si>
    <t>Overheads and common supporting expenses (2)</t>
  </si>
  <si>
    <t>Amount (VND)</t>
  </si>
  <si>
    <t>Amount 
(VND)</t>
  </si>
  <si>
    <t>Unit cost (VND)</t>
  </si>
  <si>
    <t>Total</t>
  </si>
  <si>
    <t>Date</t>
  </si>
  <si>
    <t>Executive Director
National foundation for science and technology development</t>
  </si>
  <si>
    <t>C</t>
  </si>
  <si>
    <t>First trip &lt;Indicate the purpose of travel&gt;</t>
  </si>
  <si>
    <t>Second trip &lt;Indicate the purpose of travel&gt;</t>
  </si>
  <si>
    <t>….. &lt;Indicate the purpose of travel&gt;</t>
  </si>
  <si>
    <t>7. Indirect expenses</t>
  </si>
  <si>
    <t>Overheads and common supporting expenses:</t>
  </si>
  <si>
    <r>
      <t xml:space="preserve">Number </t>
    </r>
    <r>
      <rPr>
        <b/>
        <sz val="6"/>
        <color indexed="8"/>
        <rFont val="Times New Roman"/>
        <family val="1"/>
      </rPr>
      <t>(1)</t>
    </r>
  </si>
  <si>
    <t>VND</t>
  </si>
  <si>
    <t xml:space="preserve">
The cost norm for indirect expenses: 5% of the total budget of the project (not over 200 millions VNĐ)</t>
  </si>
  <si>
    <t>The cost norm for indirect expenses: 5% of the total budget of the project (not over 200 millions VNĐ)</t>
  </si>
  <si>
    <t>Included self-managed budget:</t>
  </si>
  <si>
    <t>Including Self-managed budget</t>
  </si>
  <si>
    <t>Overheads and common supporting expenses (1)</t>
  </si>
  <si>
    <t>7=3x5x6</t>
  </si>
  <si>
    <t>I</t>
  </si>
  <si>
    <t>II</t>
  </si>
  <si>
    <t>1.1</t>
  </si>
  <si>
    <t>1.1.1</t>
  </si>
  <si>
    <t>1.1.2</t>
  </si>
  <si>
    <t>1.1.3</t>
  </si>
  <si>
    <t>1.2</t>
  </si>
  <si>
    <t>1.2.1</t>
  </si>
  <si>
    <t>1.2.2</t>
  </si>
  <si>
    <t>1.2.3</t>
  </si>
  <si>
    <t>1.3</t>
  </si>
  <si>
    <t>1.3.1</t>
  </si>
  <si>
    <t>1.3.2</t>
  </si>
  <si>
    <t>1.3.3</t>
  </si>
  <si>
    <t>1.4</t>
  </si>
  <si>
    <t>2.1</t>
  </si>
  <si>
    <t>2.1.1</t>
  </si>
  <si>
    <t>2.1.2</t>
  </si>
  <si>
    <t>2.2.3</t>
  </si>
  <si>
    <t>2.2</t>
  </si>
  <si>
    <t>2.2.1</t>
  </si>
  <si>
    <t>2.2.2</t>
  </si>
  <si>
    <t>2.2.4</t>
  </si>
  <si>
    <t>5</t>
  </si>
  <si>
    <r>
      <t>(TL</t>
    </r>
    <r>
      <rPr>
        <vertAlign val="subscript"/>
        <sz val="11"/>
        <color indexed="8"/>
        <rFont val="Times New Roman"/>
        <family val="1"/>
      </rPr>
      <t>CN</t>
    </r>
    <r>
      <rPr>
        <sz val="11"/>
        <color indexed="8"/>
        <rFont val="Times New Roman"/>
        <family val="1"/>
      </rPr>
      <t xml:space="preserve"> = 1,0 x DM</t>
    </r>
    <r>
      <rPr>
        <vertAlign val="subscript"/>
        <sz val="11"/>
        <color indexed="8"/>
        <rFont val="Times New Roman"/>
        <family val="1"/>
      </rPr>
      <t>CN</t>
    </r>
    <r>
      <rPr>
        <sz val="11"/>
        <color indexed="8"/>
        <rFont val="Times New Roman"/>
        <family val="1"/>
      </rPr>
      <t xml:space="preserve"> x 20% x T)</t>
    </r>
  </si>
  <si>
    <r>
      <t>(TL</t>
    </r>
    <r>
      <rPr>
        <vertAlign val="subscript"/>
        <sz val="11"/>
        <color indexed="8"/>
        <rFont val="Times New Roman"/>
        <family val="1"/>
      </rPr>
      <t>TK</t>
    </r>
    <r>
      <rPr>
        <sz val="11"/>
        <color indexed="8"/>
        <rFont val="Times New Roman"/>
        <family val="1"/>
      </rPr>
      <t xml:space="preserve"> = 0,3 x DM</t>
    </r>
    <r>
      <rPr>
        <vertAlign val="subscript"/>
        <sz val="11"/>
        <color indexed="8"/>
        <rFont val="Times New Roman"/>
        <family val="1"/>
      </rPr>
      <t>CN</t>
    </r>
    <r>
      <rPr>
        <sz val="11"/>
        <color indexed="8"/>
        <rFont val="Times New Roman"/>
        <family val="1"/>
      </rPr>
      <t xml:space="preserve"> x 20% x T)</t>
    </r>
  </si>
  <si>
    <t>III</t>
  </si>
  <si>
    <t>(=20% x 36)</t>
  </si>
  <si>
    <t>Working time in months</t>
  </si>
  <si>
    <t>Wages rate</t>
  </si>
  <si>
    <t>Project proposal development</t>
  </si>
  <si>
    <t>Basic monthly salary of Principal investigator (DMCN)</t>
  </si>
  <si>
    <t>Research content</t>
  </si>
  <si>
    <t>Activity 1</t>
  </si>
  <si>
    <t>Wages for senior researcher</t>
  </si>
  <si>
    <t>Name</t>
  </si>
  <si>
    <t>Wages for researcher(s)</t>
  </si>
  <si>
    <t>Wages for technician(s) and supporting personnel(s)</t>
  </si>
  <si>
    <t>Activity 2</t>
  </si>
  <si>
    <t>Activity 3</t>
  </si>
  <si>
    <t>Activity 4</t>
  </si>
  <si>
    <t>Activity 1: ...</t>
  </si>
  <si>
    <t>Activity 2: ...</t>
  </si>
  <si>
    <t>Wages for Scientific Secretary</t>
  </si>
  <si>
    <t>Final report development</t>
  </si>
  <si>
    <t>TOTAL</t>
  </si>
  <si>
    <t>1.1.4</t>
  </si>
  <si>
    <t>1.2.4</t>
  </si>
  <si>
    <t>1.3.4</t>
  </si>
  <si>
    <t xml:space="preserve">                      -  </t>
  </si>
  <si>
    <t>2.1.3</t>
  </si>
  <si>
    <t>2.1.4</t>
  </si>
  <si>
    <t>=ROUND(number of working days/22;1)</t>
  </si>
  <si>
    <r>
      <rPr>
        <b/>
        <i/>
        <sz val="11"/>
        <color indexed="60"/>
        <rFont val="Times New Roman"/>
        <family val="1"/>
      </rPr>
      <t>Wages for</t>
    </r>
    <r>
      <rPr>
        <b/>
        <i/>
        <sz val="11"/>
        <color indexed="8"/>
        <rFont val="Times New Roman"/>
        <family val="1"/>
      </rPr>
      <t xml:space="preserve"> unskilled labor (number of working months = number of working days/22)</t>
    </r>
  </si>
  <si>
    <t>Number of research members</t>
  </si>
  <si>
    <t>Basic monthly salary of principal investigator (DMCN)</t>
  </si>
  <si>
    <t>Wages for Principal Investigator</t>
  </si>
  <si>
    <t>Work package 1</t>
  </si>
  <si>
    <t>Work package 2</t>
  </si>
  <si>
    <t>Wages for unskilled labor (number of working months = number of working days/22)</t>
  </si>
  <si>
    <t>Work package 1:...</t>
  </si>
  <si>
    <t>Work package 2:…</t>
  </si>
  <si>
    <t>Equipment</t>
  </si>
  <si>
    <t>3. Equipments</t>
  </si>
  <si>
    <t>Detailed description of equipments</t>
  </si>
  <si>
    <t>(=20% x 48)</t>
  </si>
  <si>
    <t>Year 4</t>
  </si>
  <si>
    <t>Chief Executive Director
National Foundation for science and technology development</t>
  </si>
  <si>
    <t>Chief Executive Officer
National Foundation for science and technology development</t>
  </si>
  <si>
    <t>Chief Executive Officer
National Foundation for Science and Technology Development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</si>
</sst>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0.0%"/>
    <numFmt numFmtId="186" formatCode="0.000%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6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1"/>
      <color indexed="8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sz val="10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7F00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C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0" fontId="1" fillId="0" borderId="0" xfId="0" applyNumberFormat="1" applyFont="1" applyAlignment="1" applyProtection="1">
      <alignment horizontal="left" vertical="center" wrapText="1"/>
      <protection locked="0"/>
    </xf>
    <xf numFmtId="10" fontId="1" fillId="0" borderId="0" xfId="0" applyNumberFormat="1" applyFont="1" applyAlignment="1" applyProtection="1">
      <alignment vertical="center"/>
      <protection locked="0"/>
    </xf>
    <xf numFmtId="10" fontId="1" fillId="0" borderId="0" xfId="0" applyNumberFormat="1" applyFont="1" applyAlignment="1" applyProtection="1">
      <alignment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3" fontId="1" fillId="33" borderId="10" xfId="0" applyNumberFormat="1" applyFont="1" applyFill="1" applyBorder="1" applyAlignment="1">
      <alignment vertical="center" wrapText="1"/>
    </xf>
    <xf numFmtId="4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43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43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4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10" fontId="1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 applyProtection="1">
      <alignment vertical="center" wrapText="1"/>
      <protection/>
    </xf>
    <xf numFmtId="43" fontId="1" fillId="33" borderId="10" xfId="0" applyNumberFormat="1" applyFont="1" applyFill="1" applyBorder="1" applyAlignment="1" applyProtection="1">
      <alignment vertical="center" wrapText="1"/>
      <protection/>
    </xf>
    <xf numFmtId="43" fontId="1" fillId="33" borderId="10" xfId="59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9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1" fontId="1" fillId="33" borderId="10" xfId="0" applyNumberFormat="1" applyFont="1" applyFill="1" applyBorder="1" applyAlignment="1" applyProtection="1">
      <alignment vertical="center" wrapText="1"/>
      <protection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41" fontId="26" fillId="0" borderId="0" xfId="0" applyNumberFormat="1" applyFont="1" applyAlignment="1">
      <alignment vertic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0" fontId="1" fillId="33" borderId="10" xfId="0" applyNumberFormat="1" applyFont="1" applyFill="1" applyBorder="1" applyAlignment="1" applyProtection="1">
      <alignment vertical="center" wrapText="1"/>
      <protection/>
    </xf>
    <xf numFmtId="10" fontId="1" fillId="33" borderId="10" xfId="59" applyNumberFormat="1" applyFont="1" applyFill="1" applyBorder="1" applyAlignment="1" applyProtection="1">
      <alignment vertical="center" wrapText="1"/>
      <protection/>
    </xf>
    <xf numFmtId="189" fontId="1" fillId="33" borderId="10" xfId="0" applyNumberFormat="1" applyFont="1" applyFill="1" applyBorder="1" applyAlignment="1" applyProtection="1">
      <alignment vertical="center" wrapText="1"/>
      <protection/>
    </xf>
    <xf numFmtId="189" fontId="1" fillId="33" borderId="10" xfId="59" applyNumberFormat="1" applyFont="1" applyFill="1" applyBorder="1" applyAlignment="1" applyProtection="1">
      <alignment vertical="center" wrapText="1"/>
      <protection/>
    </xf>
    <xf numFmtId="189" fontId="1" fillId="33" borderId="10" xfId="0" applyNumberFormat="1" applyFont="1" applyFill="1" applyBorder="1" applyAlignment="1" applyProtection="1">
      <alignment vertical="center" wrapText="1"/>
      <protection locked="0"/>
    </xf>
    <xf numFmtId="4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vertical="center"/>
      <protection locked="0"/>
    </xf>
    <xf numFmtId="10" fontId="1" fillId="33" borderId="0" xfId="0" applyNumberFormat="1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89" fontId="29" fillId="0" borderId="0" xfId="42" applyNumberFormat="1" applyFont="1" applyFill="1" applyAlignment="1">
      <alignment vertical="center" wrapText="1"/>
    </xf>
    <xf numFmtId="189" fontId="1" fillId="0" borderId="0" xfId="42" applyNumberFormat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89" fontId="30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right" vertical="center" wrapText="1"/>
    </xf>
    <xf numFmtId="189" fontId="29" fillId="0" borderId="10" xfId="42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89" fontId="7" fillId="0" borderId="10" xfId="42" applyNumberFormat="1" applyFont="1" applyFill="1" applyBorder="1" applyAlignment="1">
      <alignment horizontal="center" vertical="center" wrapText="1"/>
    </xf>
    <xf numFmtId="189" fontId="7" fillId="0" borderId="10" xfId="42" applyNumberFormat="1" applyFont="1" applyFill="1" applyBorder="1" applyAlignment="1">
      <alignment horizontal="right" vertical="center" wrapText="1"/>
    </xf>
    <xf numFmtId="189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right" vertical="center" wrapText="1"/>
    </xf>
    <xf numFmtId="189" fontId="1" fillId="0" borderId="10" xfId="42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right" vertical="center" wrapText="1"/>
    </xf>
    <xf numFmtId="189" fontId="27" fillId="0" borderId="10" xfId="42" applyNumberFormat="1" applyFont="1" applyFill="1" applyBorder="1" applyAlignment="1">
      <alignment horizontal="center" vertical="center" wrapText="1"/>
    </xf>
    <xf numFmtId="189" fontId="29" fillId="0" borderId="10" xfId="42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0" fontId="46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7" fillId="0" borderId="0" xfId="0" applyFont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33" fillId="33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33" fillId="33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horizontal="center" wrapText="1"/>
      <protection locked="0"/>
    </xf>
    <xf numFmtId="0" fontId="27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29" fillId="33" borderId="10" xfId="0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189" fontId="29" fillId="0" borderId="10" xfId="42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12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vertical="center" wrapText="1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9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33" borderId="10" xfId="0" applyFont="1" applyFill="1" applyBorder="1" applyAlignment="1">
      <alignment horizontal="right" vertical="center" wrapText="1"/>
    </xf>
    <xf numFmtId="0" fontId="30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horizontal="center" vertical="center" wrapText="1"/>
    </xf>
    <xf numFmtId="43" fontId="1" fillId="33" borderId="0" xfId="0" applyNumberFormat="1" applyFont="1" applyFill="1" applyBorder="1" applyAlignment="1" applyProtection="1">
      <alignment vertical="center" wrapText="1"/>
      <protection/>
    </xf>
    <xf numFmtId="43" fontId="1" fillId="33" borderId="0" xfId="0" applyNumberFormat="1" applyFont="1" applyFill="1" applyBorder="1" applyAlignment="1" applyProtection="1">
      <alignment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18" sqref="B18"/>
    </sheetView>
  </sheetViews>
  <sheetFormatPr defaultColWidth="11.421875" defaultRowHeight="23.25" customHeight="1"/>
  <cols>
    <col min="1" max="1" width="3.140625" style="3" customWidth="1"/>
    <col min="2" max="2" width="21.7109375" style="3" customWidth="1"/>
    <col min="3" max="3" width="13.421875" style="3" customWidth="1"/>
    <col min="4" max="4" width="15.7109375" style="3" customWidth="1"/>
    <col min="5" max="5" width="9.28125" style="21" customWidth="1"/>
    <col min="6" max="6" width="11.28125" style="3" customWidth="1"/>
    <col min="7" max="7" width="10.8515625" style="3" customWidth="1"/>
    <col min="8" max="256" width="11.421875" style="3" customWidth="1"/>
  </cols>
  <sheetData>
    <row r="1" spans="1:8" ht="44.25" customHeight="1">
      <c r="A1" s="108" t="s">
        <v>4</v>
      </c>
      <c r="B1" s="108"/>
      <c r="C1" s="108"/>
      <c r="D1" s="108"/>
      <c r="E1" s="108"/>
      <c r="F1" s="108"/>
      <c r="G1" s="108"/>
      <c r="H1" s="108"/>
    </row>
    <row r="2" spans="1:8" ht="23.25" customHeight="1">
      <c r="A2" s="115"/>
      <c r="B2" s="104" t="s">
        <v>5</v>
      </c>
      <c r="C2" s="104" t="s">
        <v>6</v>
      </c>
      <c r="D2" s="104"/>
      <c r="E2" s="104"/>
      <c r="F2" s="104" t="s">
        <v>7</v>
      </c>
      <c r="G2" s="104"/>
      <c r="H2" s="104"/>
    </row>
    <row r="3" spans="1:8" ht="43.5" customHeight="1">
      <c r="A3" s="115"/>
      <c r="B3" s="104"/>
      <c r="C3" s="50" t="s">
        <v>49</v>
      </c>
      <c r="D3" s="24" t="s">
        <v>63</v>
      </c>
      <c r="E3" s="38" t="s">
        <v>0</v>
      </c>
      <c r="F3" s="50" t="s">
        <v>8</v>
      </c>
      <c r="G3" s="50" t="s">
        <v>9</v>
      </c>
      <c r="H3" s="50" t="s">
        <v>20</v>
      </c>
    </row>
    <row r="4" spans="1:8" ht="20.25" customHeight="1">
      <c r="A4" s="39" t="s">
        <v>1</v>
      </c>
      <c r="B4" s="40" t="s">
        <v>10</v>
      </c>
      <c r="C4" s="53">
        <f>SUM(C5:C10)</f>
        <v>374400000</v>
      </c>
      <c r="D4" s="53">
        <f>SUM(D5:D10)</f>
        <v>374400000</v>
      </c>
      <c r="E4" s="52">
        <f>_xlfn.IFERROR(SUM(E5:E10),"")</f>
        <v>0.9500000000000001</v>
      </c>
      <c r="F4" s="53"/>
      <c r="G4" s="53"/>
      <c r="H4" s="53"/>
    </row>
    <row r="5" spans="1:8" ht="23.25" customHeight="1">
      <c r="A5" s="50">
        <v>1</v>
      </c>
      <c r="B5" s="36" t="s">
        <v>11</v>
      </c>
      <c r="C5" s="53">
        <f>'Labor (3-year prj) '!G75</f>
        <v>374400000</v>
      </c>
      <c r="D5" s="53">
        <f>C5</f>
        <v>374400000</v>
      </c>
      <c r="E5" s="52">
        <f aca="true" t="shared" si="0" ref="E5:E10">_xlfn.IFERROR(C5/$C$13,"")</f>
        <v>0.9500000000000001</v>
      </c>
      <c r="F5" s="55"/>
      <c r="G5" s="55"/>
      <c r="H5" s="55"/>
    </row>
    <row r="6" spans="1:8" ht="23.25" customHeight="1">
      <c r="A6" s="50">
        <v>2</v>
      </c>
      <c r="B6" s="36" t="s">
        <v>12</v>
      </c>
      <c r="C6" s="53">
        <f>Materials!F23</f>
        <v>0</v>
      </c>
      <c r="D6" s="55"/>
      <c r="E6" s="52">
        <f t="shared" si="0"/>
        <v>0</v>
      </c>
      <c r="F6" s="55"/>
      <c r="G6" s="55"/>
      <c r="H6" s="55"/>
    </row>
    <row r="7" spans="1:8" ht="23.25" customHeight="1">
      <c r="A7" s="50">
        <v>3</v>
      </c>
      <c r="B7" s="36" t="s">
        <v>128</v>
      </c>
      <c r="C7" s="53">
        <f>Equipments!F23</f>
        <v>0</v>
      </c>
      <c r="D7" s="55"/>
      <c r="E7" s="52">
        <f t="shared" si="0"/>
        <v>0</v>
      </c>
      <c r="F7" s="55"/>
      <c r="G7" s="55"/>
      <c r="H7" s="55"/>
    </row>
    <row r="8" spans="1:8" ht="36.75" customHeight="1">
      <c r="A8" s="50">
        <v>4</v>
      </c>
      <c r="B8" s="36" t="s">
        <v>13</v>
      </c>
      <c r="C8" s="53">
        <f>Travel!F19</f>
        <v>0</v>
      </c>
      <c r="D8" s="54">
        <f>C8</f>
        <v>0</v>
      </c>
      <c r="E8" s="52">
        <f t="shared" si="0"/>
        <v>0</v>
      </c>
      <c r="F8" s="55"/>
      <c r="G8" s="55"/>
      <c r="H8" s="55"/>
    </row>
    <row r="9" spans="1:8" ht="23.25" customHeight="1">
      <c r="A9" s="50">
        <v>5</v>
      </c>
      <c r="B9" s="36" t="s">
        <v>14</v>
      </c>
      <c r="C9" s="53">
        <f>'Other direct expenses'!F13</f>
        <v>0</v>
      </c>
      <c r="D9" s="55">
        <f>C9</f>
        <v>0</v>
      </c>
      <c r="E9" s="52">
        <f t="shared" si="0"/>
        <v>0</v>
      </c>
      <c r="F9" s="55"/>
      <c r="G9" s="55"/>
      <c r="H9" s="55"/>
    </row>
    <row r="10" spans="1:8" ht="23.25" customHeight="1">
      <c r="A10" s="50">
        <v>6</v>
      </c>
      <c r="B10" s="36" t="s">
        <v>15</v>
      </c>
      <c r="C10" s="53">
        <f>'Other direct expenses'!F24</f>
        <v>0</v>
      </c>
      <c r="D10" s="53">
        <f>C10</f>
        <v>0</v>
      </c>
      <c r="E10" s="52">
        <f t="shared" si="0"/>
        <v>0</v>
      </c>
      <c r="F10" s="55"/>
      <c r="G10" s="55"/>
      <c r="H10" s="55"/>
    </row>
    <row r="11" spans="1:8" ht="23.25" customHeight="1">
      <c r="A11" s="39" t="s">
        <v>2</v>
      </c>
      <c r="B11" s="40" t="s">
        <v>16</v>
      </c>
      <c r="C11" s="53">
        <f>C12</f>
        <v>19705263.157894738</v>
      </c>
      <c r="D11" s="53">
        <f>D12</f>
        <v>19705263.157894738</v>
      </c>
      <c r="E11" s="52">
        <f>_xlfn.IFERROR(C11/$C$13,"")</f>
        <v>0.05</v>
      </c>
      <c r="F11" s="55"/>
      <c r="G11" s="55"/>
      <c r="H11" s="55"/>
    </row>
    <row r="12" spans="1:8" ht="32.25" customHeight="1">
      <c r="A12" s="50">
        <v>7</v>
      </c>
      <c r="B12" s="36" t="s">
        <v>64</v>
      </c>
      <c r="C12" s="53">
        <f>C4*5/95</f>
        <v>19705263.157894738</v>
      </c>
      <c r="D12" s="53">
        <f>C12</f>
        <v>19705263.157894738</v>
      </c>
      <c r="E12" s="52">
        <f>_xlfn.IFERROR(C12/$C$13,"")</f>
        <v>0.05</v>
      </c>
      <c r="F12" s="55"/>
      <c r="G12" s="55"/>
      <c r="H12" s="55"/>
    </row>
    <row r="13" spans="1:8" ht="28.5" customHeight="1">
      <c r="A13" s="43"/>
      <c r="B13" s="39" t="s">
        <v>17</v>
      </c>
      <c r="C13" s="53">
        <f>SUM(C5:C10,C12)</f>
        <v>394105263.15789473</v>
      </c>
      <c r="D13" s="53">
        <f>SUM(D5:D10,D12)</f>
        <v>394105263.15789473</v>
      </c>
      <c r="E13" s="52">
        <f>SUM(E5:E10,E12)</f>
        <v>1</v>
      </c>
      <c r="F13" s="53"/>
      <c r="G13" s="53"/>
      <c r="H13" s="53"/>
    </row>
    <row r="14" spans="1:8" ht="42.75" customHeight="1">
      <c r="A14" s="110" t="s">
        <v>60</v>
      </c>
      <c r="B14" s="110"/>
      <c r="C14" s="110"/>
      <c r="D14" s="110"/>
      <c r="E14" s="110"/>
      <c r="F14" s="110"/>
      <c r="G14" s="110"/>
      <c r="H14" s="57"/>
    </row>
    <row r="15" spans="1:8" ht="23.25" customHeight="1">
      <c r="A15" s="58"/>
      <c r="B15" s="58"/>
      <c r="C15" s="58"/>
      <c r="D15" s="114" t="s">
        <v>50</v>
      </c>
      <c r="E15" s="114"/>
      <c r="F15" s="114"/>
      <c r="G15" s="114"/>
      <c r="H15" s="114"/>
    </row>
    <row r="16" spans="1:8" ht="23.25" customHeight="1">
      <c r="A16" s="59"/>
      <c r="B16" s="112" t="s">
        <v>135</v>
      </c>
      <c r="C16" s="113"/>
      <c r="D16" s="113" t="s">
        <v>18</v>
      </c>
      <c r="E16" s="113"/>
      <c r="F16" s="113"/>
      <c r="G16" s="113"/>
      <c r="H16" s="113"/>
    </row>
    <row r="17" spans="1:8" ht="23.25" customHeight="1">
      <c r="A17" s="60"/>
      <c r="B17" s="113"/>
      <c r="C17" s="113"/>
      <c r="D17" s="58"/>
      <c r="E17" s="61"/>
      <c r="F17" s="58"/>
      <c r="G17" s="58"/>
      <c r="H17" s="58"/>
    </row>
    <row r="18" spans="1:3" ht="23.25" customHeight="1">
      <c r="A18" s="5"/>
      <c r="B18" s="6"/>
      <c r="C18" s="5"/>
    </row>
    <row r="20" spans="4:8" ht="23.25" customHeight="1">
      <c r="D20" s="109" t="s">
        <v>19</v>
      </c>
      <c r="E20" s="109"/>
      <c r="F20" s="109"/>
      <c r="G20" s="109"/>
      <c r="H20" s="109"/>
    </row>
  </sheetData>
  <mergeCells count="10">
    <mergeCell ref="A14:G14"/>
    <mergeCell ref="B16:C17"/>
    <mergeCell ref="D15:H15"/>
    <mergeCell ref="D16:H16"/>
    <mergeCell ref="D20:H20"/>
    <mergeCell ref="A1:H1"/>
    <mergeCell ref="A2:A3"/>
    <mergeCell ref="B2:B3"/>
    <mergeCell ref="C2:E2"/>
    <mergeCell ref="F2:H2"/>
  </mergeCells>
  <printOptions/>
  <pageMargins left="0.25" right="0.25" top="0.75" bottom="0.75" header="0.3" footer="0.3"/>
  <pageSetup horizontalDpi="600" verticalDpi="600" orientation="portrait" paperSize="9" r:id="rId1"/>
  <headerFooter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70">
      <selection activeCell="B74" sqref="B74"/>
    </sheetView>
  </sheetViews>
  <sheetFormatPr defaultColWidth="8.8515625" defaultRowHeight="15"/>
  <cols>
    <col min="1" max="1" width="7.421875" style="65" customWidth="1"/>
    <col min="2" max="2" width="43.7109375" style="64" customWidth="1"/>
    <col min="3" max="3" width="6.421875" style="65" customWidth="1"/>
    <col min="4" max="4" width="8.8515625" style="65" customWidth="1"/>
    <col min="5" max="5" width="13.140625" style="64" customWidth="1"/>
    <col min="6" max="6" width="14.00390625" style="65" customWidth="1"/>
    <col min="7" max="7" width="14.421875" style="67" customWidth="1"/>
    <col min="8" max="10" width="8.8515625" style="64" customWidth="1"/>
    <col min="11" max="11" width="67.8515625" style="64" customWidth="1"/>
    <col min="12" max="256" width="8.8515625" style="64" customWidth="1"/>
  </cols>
  <sheetData>
    <row r="1" spans="1:11" ht="24" customHeight="1">
      <c r="A1" s="119" t="s">
        <v>22</v>
      </c>
      <c r="B1" s="119"/>
      <c r="C1" s="119"/>
      <c r="D1" s="119"/>
      <c r="E1" s="119"/>
      <c r="F1" s="119"/>
      <c r="G1" s="119"/>
      <c r="H1" s="63"/>
      <c r="I1" s="63"/>
      <c r="J1" s="63"/>
      <c r="K1" s="63"/>
    </row>
    <row r="2" spans="2:11" ht="21.75" customHeight="1">
      <c r="B2" s="120" t="s">
        <v>97</v>
      </c>
      <c r="C2" s="120"/>
      <c r="D2" s="120"/>
      <c r="E2" s="66">
        <v>40000000</v>
      </c>
      <c r="F2" s="97" t="s">
        <v>59</v>
      </c>
      <c r="K2" s="68"/>
    </row>
    <row r="3" spans="1:7" ht="87" customHeight="1">
      <c r="A3" s="69" t="s">
        <v>23</v>
      </c>
      <c r="B3" s="93" t="s">
        <v>98</v>
      </c>
      <c r="C3" s="94" t="s">
        <v>95</v>
      </c>
      <c r="D3" s="93" t="s">
        <v>120</v>
      </c>
      <c r="E3" s="94" t="s">
        <v>121</v>
      </c>
      <c r="F3" s="93" t="s">
        <v>94</v>
      </c>
      <c r="G3" s="94" t="s">
        <v>24</v>
      </c>
    </row>
    <row r="4" spans="1:7" ht="21" customHeight="1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1" t="s">
        <v>65</v>
      </c>
    </row>
    <row r="5" spans="1:7" ht="43.5" customHeight="1">
      <c r="A5" s="69" t="s">
        <v>66</v>
      </c>
      <c r="B5" s="72" t="s">
        <v>96</v>
      </c>
      <c r="C5" s="118"/>
      <c r="D5" s="118"/>
      <c r="E5" s="118"/>
      <c r="F5" s="118"/>
      <c r="G5" s="118"/>
    </row>
    <row r="6" spans="1:7" ht="20.25" customHeight="1">
      <c r="A6" s="69" t="s">
        <v>67</v>
      </c>
      <c r="B6" s="72" t="s">
        <v>98</v>
      </c>
      <c r="C6" s="69"/>
      <c r="D6" s="69"/>
      <c r="E6" s="73"/>
      <c r="F6" s="69"/>
      <c r="G6" s="74">
        <f>SUM(G7,G45,G70,G72)</f>
        <v>374400000</v>
      </c>
    </row>
    <row r="7" spans="1:7" ht="20.25" customHeight="1">
      <c r="A7" s="69">
        <v>1</v>
      </c>
      <c r="B7" s="72" t="s">
        <v>123</v>
      </c>
      <c r="C7" s="75"/>
      <c r="D7" s="75"/>
      <c r="E7" s="76"/>
      <c r="F7" s="75"/>
      <c r="G7" s="74">
        <f>SUM(G8,G20,G32,G44)</f>
        <v>0</v>
      </c>
    </row>
    <row r="8" spans="1:7" ht="20.25" customHeight="1">
      <c r="A8" s="77" t="s">
        <v>68</v>
      </c>
      <c r="B8" s="78" t="s">
        <v>99</v>
      </c>
      <c r="C8" s="75"/>
      <c r="D8" s="75"/>
      <c r="E8" s="76"/>
      <c r="F8" s="79">
        <f>SUM(F9,F11,F15)</f>
        <v>0</v>
      </c>
      <c r="G8" s="80">
        <f>SUM(G9,G11,G15)</f>
        <v>0</v>
      </c>
    </row>
    <row r="9" spans="1:7" s="82" customFormat="1" ht="20.25" customHeight="1">
      <c r="A9" s="77" t="s">
        <v>69</v>
      </c>
      <c r="B9" s="78" t="s">
        <v>100</v>
      </c>
      <c r="C9" s="77">
        <v>0.8</v>
      </c>
      <c r="D9" s="77">
        <f>D10</f>
        <v>1</v>
      </c>
      <c r="E9" s="81">
        <f>$E$2</f>
        <v>40000000</v>
      </c>
      <c r="F9" s="77">
        <f>F10</f>
        <v>0</v>
      </c>
      <c r="G9" s="80">
        <f aca="true" t="shared" si="0" ref="G9:G18">C9*E9*F9</f>
        <v>0</v>
      </c>
    </row>
    <row r="10" spans="1:7" ht="20.25" customHeight="1">
      <c r="A10" s="75"/>
      <c r="B10" s="83" t="s">
        <v>101</v>
      </c>
      <c r="C10" s="75">
        <v>0.8</v>
      </c>
      <c r="D10" s="75">
        <v>1</v>
      </c>
      <c r="E10" s="84">
        <f>$E$2</f>
        <v>40000000</v>
      </c>
      <c r="F10" s="75"/>
      <c r="G10" s="85">
        <f t="shared" si="0"/>
        <v>0</v>
      </c>
    </row>
    <row r="11" spans="1:7" s="82" customFormat="1" ht="20.25" customHeight="1">
      <c r="A11" s="77" t="s">
        <v>70</v>
      </c>
      <c r="B11" s="78" t="s">
        <v>102</v>
      </c>
      <c r="C11" s="77">
        <v>0.4</v>
      </c>
      <c r="D11" s="77">
        <f>SUM(D12:D14)</f>
        <v>3</v>
      </c>
      <c r="E11" s="81">
        <f aca="true" t="shared" si="1" ref="E11:E18">$E$2</f>
        <v>40000000</v>
      </c>
      <c r="F11" s="77">
        <f>SUM(F12:F14)</f>
        <v>0</v>
      </c>
      <c r="G11" s="80">
        <f t="shared" si="0"/>
        <v>0</v>
      </c>
    </row>
    <row r="12" spans="1:7" ht="20.25" customHeight="1">
      <c r="A12" s="75"/>
      <c r="B12" s="83" t="s">
        <v>101</v>
      </c>
      <c r="C12" s="75">
        <v>0.4</v>
      </c>
      <c r="D12" s="75">
        <v>1</v>
      </c>
      <c r="E12" s="84">
        <f t="shared" si="1"/>
        <v>40000000</v>
      </c>
      <c r="F12" s="75"/>
      <c r="G12" s="85">
        <f t="shared" si="0"/>
        <v>0</v>
      </c>
    </row>
    <row r="13" spans="1:7" ht="20.25" customHeight="1">
      <c r="A13" s="75"/>
      <c r="B13" s="83" t="s">
        <v>101</v>
      </c>
      <c r="C13" s="75">
        <v>0.4</v>
      </c>
      <c r="D13" s="75">
        <v>1</v>
      </c>
      <c r="E13" s="84">
        <f t="shared" si="1"/>
        <v>40000000</v>
      </c>
      <c r="F13" s="75"/>
      <c r="G13" s="85">
        <f t="shared" si="0"/>
        <v>0</v>
      </c>
    </row>
    <row r="14" spans="1:7" ht="20.25" customHeight="1">
      <c r="A14" s="75"/>
      <c r="B14" s="83" t="s">
        <v>101</v>
      </c>
      <c r="C14" s="75">
        <v>0.4</v>
      </c>
      <c r="D14" s="75">
        <v>1</v>
      </c>
      <c r="E14" s="84">
        <f t="shared" si="1"/>
        <v>40000000</v>
      </c>
      <c r="F14" s="75"/>
      <c r="G14" s="85">
        <f t="shared" si="0"/>
        <v>0</v>
      </c>
    </row>
    <row r="15" spans="1:7" s="82" customFormat="1" ht="27.75" customHeight="1">
      <c r="A15" s="77" t="s">
        <v>71</v>
      </c>
      <c r="B15" s="78" t="s">
        <v>103</v>
      </c>
      <c r="C15" s="77">
        <v>0.2</v>
      </c>
      <c r="D15" s="77">
        <f>SUM(D16:D18)</f>
        <v>3</v>
      </c>
      <c r="E15" s="81">
        <f t="shared" si="1"/>
        <v>40000000</v>
      </c>
      <c r="F15" s="77">
        <f>SUM(F16:F18)</f>
        <v>0</v>
      </c>
      <c r="G15" s="80">
        <f t="shared" si="0"/>
        <v>0</v>
      </c>
    </row>
    <row r="16" spans="1:7" ht="20.25" customHeight="1">
      <c r="A16" s="75"/>
      <c r="B16" s="83" t="s">
        <v>101</v>
      </c>
      <c r="C16" s="75">
        <v>0.2</v>
      </c>
      <c r="D16" s="75">
        <v>1</v>
      </c>
      <c r="E16" s="84">
        <f t="shared" si="1"/>
        <v>40000000</v>
      </c>
      <c r="F16" s="75"/>
      <c r="G16" s="85">
        <f t="shared" si="0"/>
        <v>0</v>
      </c>
    </row>
    <row r="17" spans="1:7" ht="20.25" customHeight="1">
      <c r="A17" s="75"/>
      <c r="B17" s="83" t="s">
        <v>101</v>
      </c>
      <c r="C17" s="75">
        <v>0.2</v>
      </c>
      <c r="D17" s="75">
        <v>1</v>
      </c>
      <c r="E17" s="84">
        <f t="shared" si="1"/>
        <v>40000000</v>
      </c>
      <c r="F17" s="75"/>
      <c r="G17" s="85">
        <f t="shared" si="0"/>
        <v>0</v>
      </c>
    </row>
    <row r="18" spans="1:7" ht="20.25" customHeight="1">
      <c r="A18" s="75"/>
      <c r="B18" s="83" t="s">
        <v>101</v>
      </c>
      <c r="C18" s="75">
        <v>0.2</v>
      </c>
      <c r="D18" s="75">
        <v>1</v>
      </c>
      <c r="E18" s="84">
        <f t="shared" si="1"/>
        <v>40000000</v>
      </c>
      <c r="F18" s="75"/>
      <c r="G18" s="85">
        <f t="shared" si="0"/>
        <v>0</v>
      </c>
    </row>
    <row r="19" spans="1:7" ht="31.5" customHeight="1">
      <c r="A19" s="77" t="s">
        <v>112</v>
      </c>
      <c r="B19" s="78" t="s">
        <v>125</v>
      </c>
      <c r="C19" s="77"/>
      <c r="D19" s="77" t="s">
        <v>89</v>
      </c>
      <c r="E19" s="80">
        <v>4680000</v>
      </c>
      <c r="F19" s="86" t="s">
        <v>118</v>
      </c>
      <c r="G19" s="80">
        <f>_xlfn.IFERROR(E19*F19,0)</f>
        <v>0</v>
      </c>
    </row>
    <row r="20" spans="1:7" ht="20.25" customHeight="1">
      <c r="A20" s="77" t="s">
        <v>72</v>
      </c>
      <c r="B20" s="78" t="s">
        <v>104</v>
      </c>
      <c r="C20" s="75"/>
      <c r="D20" s="75"/>
      <c r="E20" s="76"/>
      <c r="F20" s="79">
        <f>SUM(F21,F23,F27)</f>
        <v>0</v>
      </c>
      <c r="G20" s="80">
        <f>SUM(G21,G23,G27)</f>
        <v>0</v>
      </c>
    </row>
    <row r="21" spans="1:7" s="82" customFormat="1" ht="20.25" customHeight="1">
      <c r="A21" s="77" t="s">
        <v>73</v>
      </c>
      <c r="B21" s="78" t="s">
        <v>100</v>
      </c>
      <c r="C21" s="77">
        <v>0.8</v>
      </c>
      <c r="D21" s="77">
        <f>D22</f>
        <v>1</v>
      </c>
      <c r="E21" s="81">
        <f>$E$2</f>
        <v>40000000</v>
      </c>
      <c r="F21" s="77">
        <f>F22</f>
        <v>0</v>
      </c>
      <c r="G21" s="80">
        <f aca="true" t="shared" si="2" ref="G21:G30">C21*E21*F21</f>
        <v>0</v>
      </c>
    </row>
    <row r="22" spans="1:7" ht="20.25" customHeight="1">
      <c r="A22" s="75"/>
      <c r="B22" s="83" t="s">
        <v>101</v>
      </c>
      <c r="C22" s="75">
        <v>0.8</v>
      </c>
      <c r="D22" s="75">
        <v>1</v>
      </c>
      <c r="E22" s="84">
        <f>$E$2</f>
        <v>40000000</v>
      </c>
      <c r="F22" s="75"/>
      <c r="G22" s="85">
        <f t="shared" si="2"/>
        <v>0</v>
      </c>
    </row>
    <row r="23" spans="1:7" s="82" customFormat="1" ht="20.25" customHeight="1">
      <c r="A23" s="77" t="s">
        <v>74</v>
      </c>
      <c r="B23" s="78" t="s">
        <v>102</v>
      </c>
      <c r="C23" s="77">
        <v>0.4</v>
      </c>
      <c r="D23" s="77">
        <f>SUM(D24:D26)</f>
        <v>3</v>
      </c>
      <c r="E23" s="81">
        <f aca="true" t="shared" si="3" ref="E23:E30">$E$2</f>
        <v>40000000</v>
      </c>
      <c r="F23" s="77">
        <f>SUM(F24:F26)</f>
        <v>0</v>
      </c>
      <c r="G23" s="80">
        <f t="shared" si="2"/>
        <v>0</v>
      </c>
    </row>
    <row r="24" spans="1:7" ht="20.25" customHeight="1">
      <c r="A24" s="75"/>
      <c r="B24" s="83" t="s">
        <v>101</v>
      </c>
      <c r="C24" s="75">
        <v>0.4</v>
      </c>
      <c r="D24" s="75">
        <v>1</v>
      </c>
      <c r="E24" s="84">
        <f t="shared" si="3"/>
        <v>40000000</v>
      </c>
      <c r="F24" s="75"/>
      <c r="G24" s="85">
        <f t="shared" si="2"/>
        <v>0</v>
      </c>
    </row>
    <row r="25" spans="1:7" ht="20.25" customHeight="1">
      <c r="A25" s="75"/>
      <c r="B25" s="83" t="s">
        <v>101</v>
      </c>
      <c r="C25" s="75">
        <v>0.4</v>
      </c>
      <c r="D25" s="75">
        <v>1</v>
      </c>
      <c r="E25" s="84">
        <f t="shared" si="3"/>
        <v>40000000</v>
      </c>
      <c r="F25" s="75"/>
      <c r="G25" s="85">
        <f t="shared" si="2"/>
        <v>0</v>
      </c>
    </row>
    <row r="26" spans="1:7" ht="20.25" customHeight="1">
      <c r="A26" s="75"/>
      <c r="B26" s="83" t="s">
        <v>101</v>
      </c>
      <c r="C26" s="75">
        <v>0.4</v>
      </c>
      <c r="D26" s="75">
        <v>1</v>
      </c>
      <c r="E26" s="84">
        <f t="shared" si="3"/>
        <v>40000000</v>
      </c>
      <c r="F26" s="75"/>
      <c r="G26" s="85">
        <f t="shared" si="2"/>
        <v>0</v>
      </c>
    </row>
    <row r="27" spans="1:7" s="82" customFormat="1" ht="30" customHeight="1">
      <c r="A27" s="77" t="s">
        <v>75</v>
      </c>
      <c r="B27" s="78" t="s">
        <v>103</v>
      </c>
      <c r="C27" s="77">
        <v>0.2</v>
      </c>
      <c r="D27" s="77">
        <f>SUM(D28:D30)</f>
        <v>3</v>
      </c>
      <c r="E27" s="81">
        <f t="shared" si="3"/>
        <v>40000000</v>
      </c>
      <c r="F27" s="77">
        <f>SUM(F28:F30)</f>
        <v>0</v>
      </c>
      <c r="G27" s="80">
        <f t="shared" si="2"/>
        <v>0</v>
      </c>
    </row>
    <row r="28" spans="1:7" ht="20.25" customHeight="1">
      <c r="A28" s="75"/>
      <c r="B28" s="83" t="s">
        <v>101</v>
      </c>
      <c r="C28" s="75">
        <v>0.2</v>
      </c>
      <c r="D28" s="75">
        <v>1</v>
      </c>
      <c r="E28" s="84">
        <f t="shared" si="3"/>
        <v>40000000</v>
      </c>
      <c r="F28" s="75"/>
      <c r="G28" s="85">
        <f t="shared" si="2"/>
        <v>0</v>
      </c>
    </row>
    <row r="29" spans="1:7" ht="20.25" customHeight="1">
      <c r="A29" s="75"/>
      <c r="B29" s="83" t="s">
        <v>101</v>
      </c>
      <c r="C29" s="75">
        <v>0.2</v>
      </c>
      <c r="D29" s="75">
        <v>1</v>
      </c>
      <c r="E29" s="84">
        <f t="shared" si="3"/>
        <v>40000000</v>
      </c>
      <c r="F29" s="75"/>
      <c r="G29" s="85">
        <f t="shared" si="2"/>
        <v>0</v>
      </c>
    </row>
    <row r="30" spans="1:7" ht="20.25" customHeight="1">
      <c r="A30" s="75"/>
      <c r="B30" s="83" t="s">
        <v>101</v>
      </c>
      <c r="C30" s="75">
        <v>0.2</v>
      </c>
      <c r="D30" s="75">
        <v>1</v>
      </c>
      <c r="E30" s="84">
        <f t="shared" si="3"/>
        <v>40000000</v>
      </c>
      <c r="F30" s="75"/>
      <c r="G30" s="85">
        <f t="shared" si="2"/>
        <v>0</v>
      </c>
    </row>
    <row r="31" spans="1:7" ht="36" customHeight="1">
      <c r="A31" s="77" t="s">
        <v>113</v>
      </c>
      <c r="B31" s="78" t="s">
        <v>125</v>
      </c>
      <c r="C31" s="77"/>
      <c r="D31" s="77" t="s">
        <v>89</v>
      </c>
      <c r="E31" s="80">
        <v>4680000</v>
      </c>
      <c r="F31" s="86" t="s">
        <v>118</v>
      </c>
      <c r="G31" s="80">
        <f>_xlfn.IFERROR(E31*F31,0)</f>
        <v>0</v>
      </c>
    </row>
    <row r="32" spans="1:7" ht="20.25" customHeight="1">
      <c r="A32" s="77" t="s">
        <v>76</v>
      </c>
      <c r="B32" s="78" t="s">
        <v>105</v>
      </c>
      <c r="C32" s="75"/>
      <c r="D32" s="75"/>
      <c r="E32" s="76"/>
      <c r="F32" s="79">
        <f>SUM(F33,F35,F39)</f>
        <v>0</v>
      </c>
      <c r="G32" s="80">
        <f>SUM(G33,G35,G39)</f>
        <v>0</v>
      </c>
    </row>
    <row r="33" spans="1:7" s="82" customFormat="1" ht="20.25" customHeight="1">
      <c r="A33" s="77" t="s">
        <v>77</v>
      </c>
      <c r="B33" s="78" t="s">
        <v>100</v>
      </c>
      <c r="C33" s="77">
        <v>0.8</v>
      </c>
      <c r="D33" s="77">
        <f>D34</f>
        <v>1</v>
      </c>
      <c r="E33" s="81">
        <f>$E$2</f>
        <v>40000000</v>
      </c>
      <c r="F33" s="77">
        <f>F34</f>
        <v>0</v>
      </c>
      <c r="G33" s="80">
        <f aca="true" t="shared" si="4" ref="G33:G42">C33*E33*F33</f>
        <v>0</v>
      </c>
    </row>
    <row r="34" spans="1:7" ht="20.25" customHeight="1">
      <c r="A34" s="75"/>
      <c r="B34" s="83" t="s">
        <v>101</v>
      </c>
      <c r="C34" s="75">
        <v>0.8</v>
      </c>
      <c r="D34" s="75">
        <v>1</v>
      </c>
      <c r="E34" s="84">
        <f>$E$2</f>
        <v>40000000</v>
      </c>
      <c r="F34" s="75"/>
      <c r="G34" s="85">
        <f t="shared" si="4"/>
        <v>0</v>
      </c>
    </row>
    <row r="35" spans="1:7" s="82" customFormat="1" ht="20.25" customHeight="1">
      <c r="A35" s="77" t="s">
        <v>78</v>
      </c>
      <c r="B35" s="78" t="s">
        <v>102</v>
      </c>
      <c r="C35" s="77">
        <v>0.4</v>
      </c>
      <c r="D35" s="77">
        <f>SUM(D36:D38)</f>
        <v>3</v>
      </c>
      <c r="E35" s="81">
        <f aca="true" t="shared" si="5" ref="E35:E42">$E$2</f>
        <v>40000000</v>
      </c>
      <c r="F35" s="77">
        <f>SUM(F36:F38)</f>
        <v>0</v>
      </c>
      <c r="G35" s="80">
        <f t="shared" si="4"/>
        <v>0</v>
      </c>
    </row>
    <row r="36" spans="1:7" ht="20.25" customHeight="1">
      <c r="A36" s="75"/>
      <c r="B36" s="83" t="s">
        <v>101</v>
      </c>
      <c r="C36" s="75">
        <v>0.4</v>
      </c>
      <c r="D36" s="75">
        <v>1</v>
      </c>
      <c r="E36" s="84">
        <f t="shared" si="5"/>
        <v>40000000</v>
      </c>
      <c r="F36" s="75"/>
      <c r="G36" s="85">
        <f t="shared" si="4"/>
        <v>0</v>
      </c>
    </row>
    <row r="37" spans="1:7" ht="20.25" customHeight="1">
      <c r="A37" s="75"/>
      <c r="B37" s="83" t="s">
        <v>101</v>
      </c>
      <c r="C37" s="75">
        <v>0.4</v>
      </c>
      <c r="D37" s="75">
        <v>1</v>
      </c>
      <c r="E37" s="84">
        <f t="shared" si="5"/>
        <v>40000000</v>
      </c>
      <c r="F37" s="75"/>
      <c r="G37" s="85">
        <f t="shared" si="4"/>
        <v>0</v>
      </c>
    </row>
    <row r="38" spans="1:7" ht="20.25" customHeight="1">
      <c r="A38" s="75"/>
      <c r="B38" s="83" t="s">
        <v>101</v>
      </c>
      <c r="C38" s="75">
        <v>0.4</v>
      </c>
      <c r="D38" s="75">
        <v>1</v>
      </c>
      <c r="E38" s="84">
        <f t="shared" si="5"/>
        <v>40000000</v>
      </c>
      <c r="F38" s="75"/>
      <c r="G38" s="85">
        <f t="shared" si="4"/>
        <v>0</v>
      </c>
    </row>
    <row r="39" spans="1:7" s="82" customFormat="1" ht="34.5" customHeight="1">
      <c r="A39" s="77" t="s">
        <v>79</v>
      </c>
      <c r="B39" s="78" t="s">
        <v>103</v>
      </c>
      <c r="C39" s="77">
        <v>0.2</v>
      </c>
      <c r="D39" s="77">
        <f>SUM(D40:D42)</f>
        <v>3</v>
      </c>
      <c r="E39" s="81">
        <f t="shared" si="5"/>
        <v>40000000</v>
      </c>
      <c r="F39" s="77">
        <f>SUM(F40:F42)</f>
        <v>0</v>
      </c>
      <c r="G39" s="80">
        <f t="shared" si="4"/>
        <v>0</v>
      </c>
    </row>
    <row r="40" spans="1:7" ht="20.25" customHeight="1">
      <c r="A40" s="75"/>
      <c r="B40" s="83" t="s">
        <v>101</v>
      </c>
      <c r="C40" s="75">
        <v>0.2</v>
      </c>
      <c r="D40" s="75">
        <v>1</v>
      </c>
      <c r="E40" s="84">
        <f t="shared" si="5"/>
        <v>40000000</v>
      </c>
      <c r="F40" s="75"/>
      <c r="G40" s="85">
        <f t="shared" si="4"/>
        <v>0</v>
      </c>
    </row>
    <row r="41" spans="1:7" ht="20.25" customHeight="1">
      <c r="A41" s="75"/>
      <c r="B41" s="83" t="s">
        <v>101</v>
      </c>
      <c r="C41" s="75">
        <v>0.2</v>
      </c>
      <c r="D41" s="75">
        <v>1</v>
      </c>
      <c r="E41" s="84">
        <f t="shared" si="5"/>
        <v>40000000</v>
      </c>
      <c r="F41" s="75"/>
      <c r="G41" s="85">
        <f t="shared" si="4"/>
        <v>0</v>
      </c>
    </row>
    <row r="42" spans="1:7" ht="20.25" customHeight="1">
      <c r="A42" s="75"/>
      <c r="B42" s="83" t="s">
        <v>101</v>
      </c>
      <c r="C42" s="75">
        <v>0.2</v>
      </c>
      <c r="D42" s="75">
        <v>1</v>
      </c>
      <c r="E42" s="84">
        <f t="shared" si="5"/>
        <v>40000000</v>
      </c>
      <c r="F42" s="75"/>
      <c r="G42" s="85">
        <f t="shared" si="4"/>
        <v>0</v>
      </c>
    </row>
    <row r="43" spans="1:7" ht="30" customHeight="1">
      <c r="A43" s="77" t="s">
        <v>114</v>
      </c>
      <c r="B43" s="78" t="s">
        <v>119</v>
      </c>
      <c r="C43" s="77"/>
      <c r="D43" s="77" t="s">
        <v>89</v>
      </c>
      <c r="E43" s="80">
        <v>4680000</v>
      </c>
      <c r="F43" s="86" t="s">
        <v>118</v>
      </c>
      <c r="G43" s="80">
        <f>_xlfn.IFERROR(E43*F43,0)</f>
        <v>0</v>
      </c>
    </row>
    <row r="44" spans="1:7" ht="20.25" customHeight="1">
      <c r="A44" s="77" t="s">
        <v>80</v>
      </c>
      <c r="B44" s="78" t="s">
        <v>106</v>
      </c>
      <c r="C44" s="75"/>
      <c r="D44" s="75"/>
      <c r="E44" s="76"/>
      <c r="F44" s="75"/>
      <c r="G44" s="85"/>
    </row>
    <row r="45" spans="1:7" ht="20.25" customHeight="1">
      <c r="A45" s="69">
        <v>2</v>
      </c>
      <c r="B45" s="72" t="s">
        <v>124</v>
      </c>
      <c r="C45" s="75"/>
      <c r="D45" s="75"/>
      <c r="E45" s="76"/>
      <c r="F45" s="75"/>
      <c r="G45" s="74">
        <f>G46+G58</f>
        <v>0</v>
      </c>
    </row>
    <row r="46" spans="1:7" ht="20.25" customHeight="1">
      <c r="A46" s="77" t="s">
        <v>81</v>
      </c>
      <c r="B46" s="78" t="s">
        <v>107</v>
      </c>
      <c r="C46" s="75"/>
      <c r="D46" s="75"/>
      <c r="E46" s="76"/>
      <c r="F46" s="80">
        <f>SUM(F47,F49,F53)</f>
        <v>0</v>
      </c>
      <c r="G46" s="80">
        <f>SUM(G47,G49,G53)</f>
        <v>0</v>
      </c>
    </row>
    <row r="47" spans="1:7" s="82" customFormat="1" ht="20.25" customHeight="1">
      <c r="A47" s="77" t="s">
        <v>82</v>
      </c>
      <c r="B47" s="78" t="s">
        <v>100</v>
      </c>
      <c r="C47" s="77">
        <v>0.8</v>
      </c>
      <c r="D47" s="77">
        <f>D48</f>
        <v>1</v>
      </c>
      <c r="E47" s="81">
        <f>$E$2</f>
        <v>40000000</v>
      </c>
      <c r="F47" s="77">
        <f>F48</f>
        <v>0</v>
      </c>
      <c r="G47" s="80">
        <f aca="true" t="shared" si="6" ref="G47:G56">C47*E47*F47</f>
        <v>0</v>
      </c>
    </row>
    <row r="48" spans="1:7" ht="20.25" customHeight="1">
      <c r="A48" s="75"/>
      <c r="B48" s="83" t="s">
        <v>101</v>
      </c>
      <c r="C48" s="75">
        <v>0.8</v>
      </c>
      <c r="D48" s="75">
        <v>1</v>
      </c>
      <c r="E48" s="84">
        <f>$E$2</f>
        <v>40000000</v>
      </c>
      <c r="F48" s="75"/>
      <c r="G48" s="85">
        <f t="shared" si="6"/>
        <v>0</v>
      </c>
    </row>
    <row r="49" spans="1:7" s="82" customFormat="1" ht="20.25" customHeight="1">
      <c r="A49" s="77" t="s">
        <v>83</v>
      </c>
      <c r="B49" s="78" t="s">
        <v>102</v>
      </c>
      <c r="C49" s="77">
        <v>0.4</v>
      </c>
      <c r="D49" s="77">
        <f>SUM(D50:D52)</f>
        <v>3</v>
      </c>
      <c r="E49" s="81">
        <f aca="true" t="shared" si="7" ref="E49:E56">$E$2</f>
        <v>40000000</v>
      </c>
      <c r="F49" s="77">
        <f>SUM(F50:F52)</f>
        <v>0</v>
      </c>
      <c r="G49" s="80">
        <f t="shared" si="6"/>
        <v>0</v>
      </c>
    </row>
    <row r="50" spans="1:7" ht="20.25" customHeight="1">
      <c r="A50" s="75"/>
      <c r="B50" s="83" t="s">
        <v>101</v>
      </c>
      <c r="C50" s="75">
        <v>0.4</v>
      </c>
      <c r="D50" s="75">
        <v>1</v>
      </c>
      <c r="E50" s="84">
        <f t="shared" si="7"/>
        <v>40000000</v>
      </c>
      <c r="F50" s="75"/>
      <c r="G50" s="85">
        <f t="shared" si="6"/>
        <v>0</v>
      </c>
    </row>
    <row r="51" spans="1:7" ht="20.25" customHeight="1">
      <c r="A51" s="75"/>
      <c r="B51" s="83" t="s">
        <v>101</v>
      </c>
      <c r="C51" s="75">
        <v>0.4</v>
      </c>
      <c r="D51" s="75">
        <v>1</v>
      </c>
      <c r="E51" s="84">
        <f t="shared" si="7"/>
        <v>40000000</v>
      </c>
      <c r="F51" s="75"/>
      <c r="G51" s="85">
        <f t="shared" si="6"/>
        <v>0</v>
      </c>
    </row>
    <row r="52" spans="1:7" ht="20.25" customHeight="1">
      <c r="A52" s="75"/>
      <c r="B52" s="83" t="s">
        <v>101</v>
      </c>
      <c r="C52" s="75">
        <v>0.4</v>
      </c>
      <c r="D52" s="75">
        <v>1</v>
      </c>
      <c r="E52" s="84">
        <f t="shared" si="7"/>
        <v>40000000</v>
      </c>
      <c r="F52" s="75"/>
      <c r="G52" s="85">
        <f t="shared" si="6"/>
        <v>0</v>
      </c>
    </row>
    <row r="53" spans="1:7" s="82" customFormat="1" ht="29.25" customHeight="1">
      <c r="A53" s="77" t="s">
        <v>116</v>
      </c>
      <c r="B53" s="78" t="s">
        <v>103</v>
      </c>
      <c r="C53" s="77">
        <v>0.2</v>
      </c>
      <c r="D53" s="77">
        <f>SUM(D54:D56)</f>
        <v>3</v>
      </c>
      <c r="E53" s="81">
        <f t="shared" si="7"/>
        <v>40000000</v>
      </c>
      <c r="F53" s="77">
        <f>SUM(F54:F56)</f>
        <v>0</v>
      </c>
      <c r="G53" s="80">
        <f t="shared" si="6"/>
        <v>0</v>
      </c>
    </row>
    <row r="54" spans="1:7" ht="20.25" customHeight="1">
      <c r="A54" s="75"/>
      <c r="B54" s="83" t="s">
        <v>101</v>
      </c>
      <c r="C54" s="75">
        <v>0.2</v>
      </c>
      <c r="D54" s="75">
        <v>1</v>
      </c>
      <c r="E54" s="84">
        <f t="shared" si="7"/>
        <v>40000000</v>
      </c>
      <c r="F54" s="75"/>
      <c r="G54" s="85">
        <f t="shared" si="6"/>
        <v>0</v>
      </c>
    </row>
    <row r="55" spans="1:7" ht="20.25" customHeight="1">
      <c r="A55" s="75"/>
      <c r="B55" s="83" t="s">
        <v>101</v>
      </c>
      <c r="C55" s="75">
        <v>0.2</v>
      </c>
      <c r="D55" s="75">
        <v>1</v>
      </c>
      <c r="E55" s="84">
        <f t="shared" si="7"/>
        <v>40000000</v>
      </c>
      <c r="F55" s="75"/>
      <c r="G55" s="85">
        <f t="shared" si="6"/>
        <v>0</v>
      </c>
    </row>
    <row r="56" spans="1:7" ht="20.25" customHeight="1">
      <c r="A56" s="75"/>
      <c r="B56" s="83" t="s">
        <v>101</v>
      </c>
      <c r="C56" s="75">
        <v>0.2</v>
      </c>
      <c r="D56" s="75">
        <v>1</v>
      </c>
      <c r="E56" s="84">
        <f t="shared" si="7"/>
        <v>40000000</v>
      </c>
      <c r="F56" s="75"/>
      <c r="G56" s="85">
        <f t="shared" si="6"/>
        <v>0</v>
      </c>
    </row>
    <row r="57" spans="1:7" ht="30" customHeight="1">
      <c r="A57" s="77" t="s">
        <v>117</v>
      </c>
      <c r="B57" s="98" t="s">
        <v>125</v>
      </c>
      <c r="C57" s="95"/>
      <c r="D57" s="95">
        <v>5</v>
      </c>
      <c r="E57" s="96">
        <v>4680000</v>
      </c>
      <c r="F57" s="86" t="s">
        <v>118</v>
      </c>
      <c r="G57" s="96" t="s">
        <v>115</v>
      </c>
    </row>
    <row r="58" spans="1:7" ht="20.25" customHeight="1">
      <c r="A58" s="77" t="s">
        <v>85</v>
      </c>
      <c r="B58" s="78" t="s">
        <v>108</v>
      </c>
      <c r="C58" s="75"/>
      <c r="D58" s="75"/>
      <c r="E58" s="76"/>
      <c r="F58" s="80">
        <f>SUM(F59,F61,F65,F69)</f>
        <v>0</v>
      </c>
      <c r="G58" s="80">
        <f>SUM(G59,G61,G65,G69)</f>
        <v>0</v>
      </c>
    </row>
    <row r="59" spans="1:7" s="82" customFormat="1" ht="20.25" customHeight="1">
      <c r="A59" s="77" t="s">
        <v>86</v>
      </c>
      <c r="B59" s="78" t="s">
        <v>100</v>
      </c>
      <c r="C59" s="77">
        <v>0.8</v>
      </c>
      <c r="D59" s="77">
        <f>D60</f>
        <v>1</v>
      </c>
      <c r="E59" s="81">
        <f>$E$2</f>
        <v>40000000</v>
      </c>
      <c r="F59" s="77">
        <f>F60</f>
        <v>0</v>
      </c>
      <c r="G59" s="80">
        <f aca="true" t="shared" si="8" ref="G59:G68">C59*E59*F59</f>
        <v>0</v>
      </c>
    </row>
    <row r="60" spans="1:7" ht="20.25" customHeight="1">
      <c r="A60" s="75"/>
      <c r="B60" s="83" t="s">
        <v>101</v>
      </c>
      <c r="C60" s="75">
        <v>0.8</v>
      </c>
      <c r="D60" s="75">
        <v>1</v>
      </c>
      <c r="E60" s="84">
        <f>$E$2</f>
        <v>40000000</v>
      </c>
      <c r="F60" s="75"/>
      <c r="G60" s="85">
        <f t="shared" si="8"/>
        <v>0</v>
      </c>
    </row>
    <row r="61" spans="1:7" s="82" customFormat="1" ht="20.25" customHeight="1">
      <c r="A61" s="77" t="s">
        <v>87</v>
      </c>
      <c r="B61" s="78" t="s">
        <v>102</v>
      </c>
      <c r="C61" s="77">
        <v>0.4</v>
      </c>
      <c r="D61" s="77">
        <f>SUM(D62:D64)</f>
        <v>3</v>
      </c>
      <c r="E61" s="81">
        <f aca="true" t="shared" si="9" ref="E61:E68">$E$2</f>
        <v>40000000</v>
      </c>
      <c r="F61" s="77">
        <f>SUM(F62:F64)</f>
        <v>0</v>
      </c>
      <c r="G61" s="80">
        <f t="shared" si="8"/>
        <v>0</v>
      </c>
    </row>
    <row r="62" spans="1:7" ht="20.25" customHeight="1">
      <c r="A62" s="75"/>
      <c r="B62" s="83" t="s">
        <v>101</v>
      </c>
      <c r="C62" s="75">
        <v>0.4</v>
      </c>
      <c r="D62" s="75">
        <v>1</v>
      </c>
      <c r="E62" s="84">
        <f t="shared" si="9"/>
        <v>40000000</v>
      </c>
      <c r="F62" s="75"/>
      <c r="G62" s="85">
        <f t="shared" si="8"/>
        <v>0</v>
      </c>
    </row>
    <row r="63" spans="1:7" ht="20.25" customHeight="1">
      <c r="A63" s="75"/>
      <c r="B63" s="83" t="s">
        <v>101</v>
      </c>
      <c r="C63" s="75">
        <v>0.4</v>
      </c>
      <c r="D63" s="75">
        <v>1</v>
      </c>
      <c r="E63" s="84">
        <f t="shared" si="9"/>
        <v>40000000</v>
      </c>
      <c r="F63" s="75"/>
      <c r="G63" s="85">
        <f t="shared" si="8"/>
        <v>0</v>
      </c>
    </row>
    <row r="64" spans="1:7" ht="20.25" customHeight="1">
      <c r="A64" s="75"/>
      <c r="B64" s="83" t="s">
        <v>101</v>
      </c>
      <c r="C64" s="75">
        <v>0.4</v>
      </c>
      <c r="D64" s="75">
        <v>1</v>
      </c>
      <c r="E64" s="84">
        <f t="shared" si="9"/>
        <v>40000000</v>
      </c>
      <c r="F64" s="75"/>
      <c r="G64" s="85">
        <f t="shared" si="8"/>
        <v>0</v>
      </c>
    </row>
    <row r="65" spans="1:7" s="82" customFormat="1" ht="30" customHeight="1">
      <c r="A65" s="77" t="s">
        <v>84</v>
      </c>
      <c r="B65" s="78" t="s">
        <v>103</v>
      </c>
      <c r="C65" s="77">
        <v>0.2</v>
      </c>
      <c r="D65" s="77">
        <f>SUM(D66:D68)</f>
        <v>3</v>
      </c>
      <c r="E65" s="81">
        <f t="shared" si="9"/>
        <v>40000000</v>
      </c>
      <c r="F65" s="77">
        <f>SUM(F66:F68)</f>
        <v>0</v>
      </c>
      <c r="G65" s="80">
        <f t="shared" si="8"/>
        <v>0</v>
      </c>
    </row>
    <row r="66" spans="1:7" ht="20.25" customHeight="1">
      <c r="A66" s="75"/>
      <c r="B66" s="83" t="s">
        <v>101</v>
      </c>
      <c r="C66" s="75">
        <v>0.2</v>
      </c>
      <c r="D66" s="75">
        <v>1</v>
      </c>
      <c r="E66" s="84">
        <f t="shared" si="9"/>
        <v>40000000</v>
      </c>
      <c r="F66" s="75"/>
      <c r="G66" s="85">
        <f t="shared" si="8"/>
        <v>0</v>
      </c>
    </row>
    <row r="67" spans="1:7" ht="20.25" customHeight="1">
      <c r="A67" s="75"/>
      <c r="B67" s="83" t="s">
        <v>101</v>
      </c>
      <c r="C67" s="75">
        <v>0.2</v>
      </c>
      <c r="D67" s="75">
        <v>1</v>
      </c>
      <c r="E67" s="84">
        <f t="shared" si="9"/>
        <v>40000000</v>
      </c>
      <c r="F67" s="75"/>
      <c r="G67" s="85">
        <f t="shared" si="8"/>
        <v>0</v>
      </c>
    </row>
    <row r="68" spans="1:7" ht="20.25" customHeight="1">
      <c r="A68" s="75"/>
      <c r="B68" s="83" t="s">
        <v>101</v>
      </c>
      <c r="C68" s="75">
        <v>0.2</v>
      </c>
      <c r="D68" s="75">
        <v>1</v>
      </c>
      <c r="E68" s="84">
        <f t="shared" si="9"/>
        <v>40000000</v>
      </c>
      <c r="F68" s="75"/>
      <c r="G68" s="85">
        <f t="shared" si="8"/>
        <v>0</v>
      </c>
    </row>
    <row r="69" spans="1:7" s="82" customFormat="1" ht="51.75" customHeight="1">
      <c r="A69" s="77" t="s">
        <v>88</v>
      </c>
      <c r="B69" s="78" t="s">
        <v>125</v>
      </c>
      <c r="C69" s="77"/>
      <c r="D69" s="77" t="s">
        <v>89</v>
      </c>
      <c r="E69" s="80">
        <v>4680000</v>
      </c>
      <c r="F69" s="86" t="s">
        <v>118</v>
      </c>
      <c r="G69" s="80">
        <f>_xlfn.IFERROR(E69*F69,0)</f>
        <v>0</v>
      </c>
    </row>
    <row r="70" spans="1:7" ht="20.25" customHeight="1">
      <c r="A70" s="116">
        <v>3</v>
      </c>
      <c r="B70" s="72" t="s">
        <v>122</v>
      </c>
      <c r="C70" s="116">
        <v>1</v>
      </c>
      <c r="D70" s="116">
        <v>1</v>
      </c>
      <c r="E70" s="117">
        <v>40000000</v>
      </c>
      <c r="F70" s="69">
        <v>7.2</v>
      </c>
      <c r="G70" s="117">
        <f>E70*F70*C70</f>
        <v>288000000</v>
      </c>
    </row>
    <row r="71" spans="1:7" ht="20.25" customHeight="1">
      <c r="A71" s="116"/>
      <c r="B71" s="83" t="s">
        <v>90</v>
      </c>
      <c r="C71" s="116"/>
      <c r="D71" s="116"/>
      <c r="E71" s="117"/>
      <c r="F71" s="70" t="s">
        <v>93</v>
      </c>
      <c r="G71" s="117"/>
    </row>
    <row r="72" spans="1:7" ht="20.25" customHeight="1">
      <c r="A72" s="116">
        <v>4</v>
      </c>
      <c r="B72" s="72" t="s">
        <v>109</v>
      </c>
      <c r="C72" s="116">
        <v>0.3</v>
      </c>
      <c r="D72" s="116">
        <v>1</v>
      </c>
      <c r="E72" s="117">
        <v>40000000</v>
      </c>
      <c r="F72" s="69">
        <v>7.2</v>
      </c>
      <c r="G72" s="117">
        <f>C72*E72*F72</f>
        <v>86400000</v>
      </c>
    </row>
    <row r="73" spans="1:7" ht="20.25" customHeight="1">
      <c r="A73" s="116"/>
      <c r="B73" s="83" t="s">
        <v>91</v>
      </c>
      <c r="C73" s="116"/>
      <c r="D73" s="116"/>
      <c r="E73" s="117"/>
      <c r="F73" s="70" t="s">
        <v>93</v>
      </c>
      <c r="G73" s="117"/>
    </row>
    <row r="74" spans="1:7" ht="45" customHeight="1">
      <c r="A74" s="69" t="s">
        <v>92</v>
      </c>
      <c r="B74" s="72" t="s">
        <v>110</v>
      </c>
      <c r="C74" s="118"/>
      <c r="D74" s="118"/>
      <c r="E74" s="118"/>
      <c r="F74" s="118"/>
      <c r="G74" s="118"/>
    </row>
    <row r="75" spans="1:7" ht="27" customHeight="1">
      <c r="A75" s="88"/>
      <c r="B75" s="89" t="s">
        <v>111</v>
      </c>
      <c r="C75" s="88"/>
      <c r="D75" s="88"/>
      <c r="E75" s="90"/>
      <c r="F75" s="91"/>
      <c r="G75" s="92">
        <f>G6</f>
        <v>374400000</v>
      </c>
    </row>
  </sheetData>
  <mergeCells count="14">
    <mergeCell ref="A1:G1"/>
    <mergeCell ref="C5:G5"/>
    <mergeCell ref="C72:C73"/>
    <mergeCell ref="A72:A73"/>
    <mergeCell ref="B2:D2"/>
    <mergeCell ref="G70:G71"/>
    <mergeCell ref="A70:A71"/>
    <mergeCell ref="G72:G73"/>
    <mergeCell ref="E72:E73"/>
    <mergeCell ref="D72:D73"/>
    <mergeCell ref="C70:C71"/>
    <mergeCell ref="D70:D71"/>
    <mergeCell ref="E70:E71"/>
    <mergeCell ref="C74:G74"/>
  </mergeCells>
  <printOptions horizontalCentered="1"/>
  <pageMargins left="0.3937007874015748" right="0.1968503937007874" top="0.3937007874015748" bottom="0.3937007874015748" header="0.11811023622047245" footer="0.11811023622047245"/>
  <pageSetup horizontalDpi="600" verticalDpi="600" orientation="portrait" scale="97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" sqref="D2"/>
    </sheetView>
  </sheetViews>
  <sheetFormatPr defaultColWidth="11.421875" defaultRowHeight="22.5" customHeight="1"/>
  <cols>
    <col min="1" max="1" width="4.421875" style="12" customWidth="1"/>
    <col min="2" max="2" width="31.28125" style="4" customWidth="1"/>
    <col min="3" max="3" width="7.421875" style="4" customWidth="1"/>
    <col min="4" max="4" width="11.140625" style="4" customWidth="1"/>
    <col min="5" max="5" width="11.28125" style="4" customWidth="1"/>
    <col min="6" max="6" width="21.421875" style="4" customWidth="1"/>
    <col min="7" max="256" width="11.421875" style="4" customWidth="1"/>
  </cols>
  <sheetData>
    <row r="1" spans="1:6" ht="47.25" customHeight="1">
      <c r="A1" s="122" t="s">
        <v>25</v>
      </c>
      <c r="B1" s="123"/>
      <c r="C1" s="123"/>
      <c r="D1" s="123"/>
      <c r="E1" s="123"/>
      <c r="F1" s="123"/>
    </row>
    <row r="2" spans="1:6" ht="37.5" customHeight="1">
      <c r="A2" s="37" t="s">
        <v>23</v>
      </c>
      <c r="B2" s="37" t="s">
        <v>26</v>
      </c>
      <c r="C2" s="37" t="s">
        <v>27</v>
      </c>
      <c r="D2" s="48" t="s">
        <v>28</v>
      </c>
      <c r="E2" s="37" t="s">
        <v>29</v>
      </c>
      <c r="F2" s="39" t="s">
        <v>46</v>
      </c>
    </row>
    <row r="3" spans="1:6" ht="22.5" customHeight="1">
      <c r="A3" s="32">
        <v>1</v>
      </c>
      <c r="B3" s="33"/>
      <c r="C3" s="32"/>
      <c r="D3" s="32"/>
      <c r="E3" s="34"/>
      <c r="F3" s="35">
        <f>D3*E3</f>
        <v>0</v>
      </c>
    </row>
    <row r="4" spans="1:6" ht="22.5" customHeight="1">
      <c r="A4" s="32">
        <v>2</v>
      </c>
      <c r="B4" s="33"/>
      <c r="C4" s="32"/>
      <c r="D4" s="32"/>
      <c r="E4" s="34"/>
      <c r="F4" s="35">
        <f aca="true" t="shared" si="0" ref="F4:F22">D4*E4</f>
        <v>0</v>
      </c>
    </row>
    <row r="5" spans="1:6" ht="22.5" customHeight="1">
      <c r="A5" s="32">
        <v>3</v>
      </c>
      <c r="B5" s="33"/>
      <c r="C5" s="32"/>
      <c r="D5" s="32"/>
      <c r="E5" s="34"/>
      <c r="F5" s="35">
        <f t="shared" si="0"/>
        <v>0</v>
      </c>
    </row>
    <row r="6" spans="1:6" ht="22.5" customHeight="1">
      <c r="A6" s="32">
        <v>4</v>
      </c>
      <c r="B6" s="33"/>
      <c r="C6" s="32"/>
      <c r="D6" s="32"/>
      <c r="E6" s="34"/>
      <c r="F6" s="35">
        <f t="shared" si="0"/>
        <v>0</v>
      </c>
    </row>
    <row r="7" spans="1:6" ht="22.5" customHeight="1">
      <c r="A7" s="32">
        <v>5</v>
      </c>
      <c r="B7" s="33"/>
      <c r="C7" s="32"/>
      <c r="D7" s="32"/>
      <c r="E7" s="34"/>
      <c r="F7" s="35">
        <f t="shared" si="0"/>
        <v>0</v>
      </c>
    </row>
    <row r="8" spans="1:6" ht="22.5" customHeight="1">
      <c r="A8" s="32">
        <v>6</v>
      </c>
      <c r="B8" s="33"/>
      <c r="C8" s="32"/>
      <c r="D8" s="32"/>
      <c r="E8" s="34"/>
      <c r="F8" s="35">
        <f t="shared" si="0"/>
        <v>0</v>
      </c>
    </row>
    <row r="9" spans="1:6" ht="22.5" customHeight="1">
      <c r="A9" s="32">
        <v>7</v>
      </c>
      <c r="B9" s="33"/>
      <c r="C9" s="32"/>
      <c r="D9" s="32"/>
      <c r="E9" s="34"/>
      <c r="F9" s="35">
        <f t="shared" si="0"/>
        <v>0</v>
      </c>
    </row>
    <row r="10" spans="1:6" ht="22.5" customHeight="1">
      <c r="A10" s="32">
        <v>8</v>
      </c>
      <c r="B10" s="33"/>
      <c r="C10" s="32"/>
      <c r="D10" s="32"/>
      <c r="E10" s="34"/>
      <c r="F10" s="35">
        <f t="shared" si="0"/>
        <v>0</v>
      </c>
    </row>
    <row r="11" spans="1:6" ht="22.5" customHeight="1">
      <c r="A11" s="32">
        <v>9</v>
      </c>
      <c r="B11" s="33"/>
      <c r="C11" s="32"/>
      <c r="D11" s="32"/>
      <c r="E11" s="34"/>
      <c r="F11" s="35">
        <f t="shared" si="0"/>
        <v>0</v>
      </c>
    </row>
    <row r="12" spans="1:6" ht="22.5" customHeight="1">
      <c r="A12" s="32">
        <v>10</v>
      </c>
      <c r="B12" s="33"/>
      <c r="C12" s="32"/>
      <c r="D12" s="32"/>
      <c r="E12" s="34"/>
      <c r="F12" s="35">
        <f t="shared" si="0"/>
        <v>0</v>
      </c>
    </row>
    <row r="13" spans="1:6" ht="22.5" customHeight="1">
      <c r="A13" s="32">
        <v>11</v>
      </c>
      <c r="B13" s="33"/>
      <c r="C13" s="32"/>
      <c r="D13" s="32"/>
      <c r="E13" s="34"/>
      <c r="F13" s="35">
        <f t="shared" si="0"/>
        <v>0</v>
      </c>
    </row>
    <row r="14" spans="1:6" ht="22.5" customHeight="1">
      <c r="A14" s="32">
        <v>12</v>
      </c>
      <c r="B14" s="33"/>
      <c r="C14" s="32"/>
      <c r="D14" s="32"/>
      <c r="E14" s="34"/>
      <c r="F14" s="35">
        <f t="shared" si="0"/>
        <v>0</v>
      </c>
    </row>
    <row r="15" spans="1:6" ht="22.5" customHeight="1">
      <c r="A15" s="32">
        <v>13</v>
      </c>
      <c r="B15" s="33"/>
      <c r="C15" s="32"/>
      <c r="D15" s="32"/>
      <c r="E15" s="34"/>
      <c r="F15" s="35">
        <f t="shared" si="0"/>
        <v>0</v>
      </c>
    </row>
    <row r="16" spans="1:6" ht="22.5" customHeight="1">
      <c r="A16" s="32">
        <v>14</v>
      </c>
      <c r="B16" s="33"/>
      <c r="C16" s="32"/>
      <c r="D16" s="32"/>
      <c r="E16" s="34"/>
      <c r="F16" s="35">
        <f t="shared" si="0"/>
        <v>0</v>
      </c>
    </row>
    <row r="17" spans="1:6" ht="22.5" customHeight="1">
      <c r="A17" s="32">
        <v>15</v>
      </c>
      <c r="B17" s="33"/>
      <c r="C17" s="32"/>
      <c r="D17" s="32"/>
      <c r="E17" s="34"/>
      <c r="F17" s="35">
        <f t="shared" si="0"/>
        <v>0</v>
      </c>
    </row>
    <row r="18" spans="1:6" ht="22.5" customHeight="1">
      <c r="A18" s="32">
        <v>16</v>
      </c>
      <c r="B18" s="33"/>
      <c r="C18" s="32"/>
      <c r="D18" s="32"/>
      <c r="E18" s="34"/>
      <c r="F18" s="35">
        <f t="shared" si="0"/>
        <v>0</v>
      </c>
    </row>
    <row r="19" spans="1:6" ht="22.5" customHeight="1">
      <c r="A19" s="32">
        <v>17</v>
      </c>
      <c r="B19" s="33"/>
      <c r="C19" s="32"/>
      <c r="D19" s="32"/>
      <c r="E19" s="34"/>
      <c r="F19" s="35">
        <f t="shared" si="0"/>
        <v>0</v>
      </c>
    </row>
    <row r="20" spans="1:6" ht="22.5" customHeight="1">
      <c r="A20" s="32">
        <v>18</v>
      </c>
      <c r="B20" s="33"/>
      <c r="C20" s="32"/>
      <c r="D20" s="32"/>
      <c r="E20" s="34"/>
      <c r="F20" s="35">
        <f t="shared" si="0"/>
        <v>0</v>
      </c>
    </row>
    <row r="21" spans="1:6" ht="22.5" customHeight="1">
      <c r="A21" s="32">
        <v>19</v>
      </c>
      <c r="B21" s="33"/>
      <c r="C21" s="32"/>
      <c r="D21" s="32"/>
      <c r="E21" s="34"/>
      <c r="F21" s="35">
        <f t="shared" si="0"/>
        <v>0</v>
      </c>
    </row>
    <row r="22" spans="1:6" ht="22.5" customHeight="1">
      <c r="A22" s="32">
        <v>20</v>
      </c>
      <c r="B22" s="33"/>
      <c r="C22" s="32"/>
      <c r="D22" s="32"/>
      <c r="E22" s="34"/>
      <c r="F22" s="35">
        <f t="shared" si="0"/>
        <v>0</v>
      </c>
    </row>
    <row r="23" spans="1:6" ht="22.5" customHeight="1">
      <c r="A23" s="124" t="s">
        <v>17</v>
      </c>
      <c r="B23" s="124"/>
      <c r="C23" s="124"/>
      <c r="D23" s="124"/>
      <c r="E23" s="124"/>
      <c r="F23" s="35">
        <f>SUM(F3:F22)</f>
        <v>0</v>
      </c>
    </row>
    <row r="24" spans="1:6" ht="22.5" customHeight="1">
      <c r="A24" s="125" t="s">
        <v>62</v>
      </c>
      <c r="B24" s="125"/>
      <c r="C24" s="125"/>
      <c r="D24" s="125"/>
      <c r="E24" s="125"/>
      <c r="F24" s="31"/>
    </row>
  </sheetData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8" sqref="E8"/>
    </sheetView>
  </sheetViews>
  <sheetFormatPr defaultColWidth="11.421875" defaultRowHeight="18" customHeight="1"/>
  <cols>
    <col min="1" max="1" width="3.7109375" style="11" customWidth="1"/>
    <col min="2" max="2" width="35.8515625" style="1" customWidth="1"/>
    <col min="3" max="3" width="7.7109375" style="1" customWidth="1"/>
    <col min="4" max="4" width="9.28125" style="1" customWidth="1"/>
    <col min="5" max="5" width="12.421875" style="1" customWidth="1"/>
    <col min="6" max="6" width="15.28125" style="1" customWidth="1"/>
    <col min="7" max="256" width="11.421875" style="1" customWidth="1"/>
  </cols>
  <sheetData>
    <row r="1" spans="1:6" ht="44.25" customHeight="1">
      <c r="A1" s="126" t="s">
        <v>129</v>
      </c>
      <c r="B1" s="127"/>
      <c r="C1" s="127"/>
      <c r="D1" s="127"/>
      <c r="E1" s="127"/>
      <c r="F1" s="127"/>
    </row>
    <row r="2" spans="1:6" ht="38.25" customHeight="1">
      <c r="A2" s="45" t="s">
        <v>23</v>
      </c>
      <c r="B2" s="45" t="s">
        <v>130</v>
      </c>
      <c r="C2" s="45" t="s">
        <v>27</v>
      </c>
      <c r="D2" s="45" t="s">
        <v>31</v>
      </c>
      <c r="E2" s="45" t="s">
        <v>29</v>
      </c>
      <c r="F2" s="45" t="s">
        <v>47</v>
      </c>
    </row>
    <row r="3" spans="1:6" ht="18" customHeight="1">
      <c r="A3" s="24">
        <v>1</v>
      </c>
      <c r="B3" s="30"/>
      <c r="C3" s="24"/>
      <c r="D3" s="24"/>
      <c r="E3" s="27"/>
      <c r="F3" s="27">
        <f aca="true" t="shared" si="0" ref="F3:F22">D3*E3</f>
        <v>0</v>
      </c>
    </row>
    <row r="4" spans="1:6" ht="18" customHeight="1">
      <c r="A4" s="24">
        <v>2</v>
      </c>
      <c r="B4" s="30"/>
      <c r="C4" s="24"/>
      <c r="D4" s="24"/>
      <c r="E4" s="27"/>
      <c r="F4" s="27">
        <f t="shared" si="0"/>
        <v>0</v>
      </c>
    </row>
    <row r="5" spans="1:6" ht="18" customHeight="1">
      <c r="A5" s="24">
        <v>3</v>
      </c>
      <c r="B5" s="30"/>
      <c r="C5" s="24"/>
      <c r="D5" s="24"/>
      <c r="E5" s="27"/>
      <c r="F5" s="27">
        <f t="shared" si="0"/>
        <v>0</v>
      </c>
    </row>
    <row r="6" spans="1:6" ht="18" customHeight="1">
      <c r="A6" s="24">
        <v>4</v>
      </c>
      <c r="B6" s="30"/>
      <c r="C6" s="24"/>
      <c r="D6" s="24"/>
      <c r="E6" s="27"/>
      <c r="F6" s="27">
        <f t="shared" si="0"/>
        <v>0</v>
      </c>
    </row>
    <row r="7" spans="1:6" ht="18" customHeight="1">
      <c r="A7" s="24">
        <v>5</v>
      </c>
      <c r="B7" s="30"/>
      <c r="C7" s="24"/>
      <c r="D7" s="24"/>
      <c r="E7" s="27"/>
      <c r="F7" s="27">
        <f t="shared" si="0"/>
        <v>0</v>
      </c>
    </row>
    <row r="8" spans="1:6" ht="18" customHeight="1">
      <c r="A8" s="24">
        <v>6</v>
      </c>
      <c r="B8" s="30"/>
      <c r="C8" s="24"/>
      <c r="D8" s="24"/>
      <c r="E8" s="27"/>
      <c r="F8" s="27">
        <f t="shared" si="0"/>
        <v>0</v>
      </c>
    </row>
    <row r="9" spans="1:6" ht="18" customHeight="1">
      <c r="A9" s="24">
        <v>7</v>
      </c>
      <c r="B9" s="30"/>
      <c r="C9" s="24"/>
      <c r="D9" s="24"/>
      <c r="E9" s="27"/>
      <c r="F9" s="27">
        <f t="shared" si="0"/>
        <v>0</v>
      </c>
    </row>
    <row r="10" spans="1:6" ht="18" customHeight="1">
      <c r="A10" s="24">
        <v>8</v>
      </c>
      <c r="B10" s="30"/>
      <c r="C10" s="24"/>
      <c r="D10" s="24"/>
      <c r="E10" s="27"/>
      <c r="F10" s="27">
        <f t="shared" si="0"/>
        <v>0</v>
      </c>
    </row>
    <row r="11" spans="1:6" ht="18" customHeight="1">
      <c r="A11" s="24">
        <v>9</v>
      </c>
      <c r="B11" s="30"/>
      <c r="C11" s="24"/>
      <c r="D11" s="24"/>
      <c r="E11" s="27"/>
      <c r="F11" s="27">
        <f t="shared" si="0"/>
        <v>0</v>
      </c>
    </row>
    <row r="12" spans="1:6" ht="18" customHeight="1">
      <c r="A12" s="24">
        <v>10</v>
      </c>
      <c r="B12" s="30"/>
      <c r="C12" s="24"/>
      <c r="D12" s="24"/>
      <c r="E12" s="27"/>
      <c r="F12" s="27">
        <f t="shared" si="0"/>
        <v>0</v>
      </c>
    </row>
    <row r="13" spans="1:6" ht="18" customHeight="1">
      <c r="A13" s="24">
        <v>11</v>
      </c>
      <c r="B13" s="30"/>
      <c r="C13" s="24"/>
      <c r="D13" s="24"/>
      <c r="E13" s="27"/>
      <c r="F13" s="27">
        <f t="shared" si="0"/>
        <v>0</v>
      </c>
    </row>
    <row r="14" spans="1:6" ht="18" customHeight="1">
      <c r="A14" s="24">
        <v>12</v>
      </c>
      <c r="B14" s="30"/>
      <c r="C14" s="24"/>
      <c r="D14" s="24"/>
      <c r="E14" s="27"/>
      <c r="F14" s="27">
        <f t="shared" si="0"/>
        <v>0</v>
      </c>
    </row>
    <row r="15" spans="1:6" ht="18" customHeight="1">
      <c r="A15" s="24">
        <v>13</v>
      </c>
      <c r="B15" s="30"/>
      <c r="C15" s="24"/>
      <c r="D15" s="24"/>
      <c r="E15" s="27"/>
      <c r="F15" s="27">
        <f t="shared" si="0"/>
        <v>0</v>
      </c>
    </row>
    <row r="16" spans="1:6" ht="18" customHeight="1">
      <c r="A16" s="24">
        <v>14</v>
      </c>
      <c r="B16" s="30"/>
      <c r="C16" s="24"/>
      <c r="D16" s="24"/>
      <c r="E16" s="27"/>
      <c r="F16" s="27">
        <f t="shared" si="0"/>
        <v>0</v>
      </c>
    </row>
    <row r="17" spans="1:6" ht="18" customHeight="1">
      <c r="A17" s="24">
        <v>15</v>
      </c>
      <c r="B17" s="30"/>
      <c r="C17" s="24"/>
      <c r="D17" s="24"/>
      <c r="E17" s="27"/>
      <c r="F17" s="27">
        <f t="shared" si="0"/>
        <v>0</v>
      </c>
    </row>
    <row r="18" spans="1:6" ht="18" customHeight="1">
      <c r="A18" s="24">
        <v>16</v>
      </c>
      <c r="B18" s="30"/>
      <c r="C18" s="24"/>
      <c r="D18" s="24"/>
      <c r="E18" s="27"/>
      <c r="F18" s="27">
        <f t="shared" si="0"/>
        <v>0</v>
      </c>
    </row>
    <row r="19" spans="1:6" ht="18" customHeight="1">
      <c r="A19" s="24">
        <v>17</v>
      </c>
      <c r="B19" s="30"/>
      <c r="C19" s="24"/>
      <c r="D19" s="24"/>
      <c r="E19" s="27"/>
      <c r="F19" s="27">
        <f t="shared" si="0"/>
        <v>0</v>
      </c>
    </row>
    <row r="20" spans="1:6" ht="18" customHeight="1">
      <c r="A20" s="24">
        <v>18</v>
      </c>
      <c r="B20" s="30"/>
      <c r="C20" s="24"/>
      <c r="D20" s="24"/>
      <c r="E20" s="27"/>
      <c r="F20" s="27">
        <f t="shared" si="0"/>
        <v>0</v>
      </c>
    </row>
    <row r="21" spans="1:6" ht="18" customHeight="1">
      <c r="A21" s="24">
        <v>19</v>
      </c>
      <c r="B21" s="30"/>
      <c r="C21" s="24"/>
      <c r="D21" s="24"/>
      <c r="E21" s="27"/>
      <c r="F21" s="27">
        <f t="shared" si="0"/>
        <v>0</v>
      </c>
    </row>
    <row r="22" spans="1:6" ht="18" customHeight="1">
      <c r="A22" s="24">
        <v>20</v>
      </c>
      <c r="B22" s="30"/>
      <c r="C22" s="24"/>
      <c r="D22" s="24"/>
      <c r="E22" s="27"/>
      <c r="F22" s="27">
        <f t="shared" si="0"/>
        <v>0</v>
      </c>
    </row>
    <row r="23" spans="1:6" ht="18" customHeight="1">
      <c r="A23" s="128" t="s">
        <v>17</v>
      </c>
      <c r="B23" s="128"/>
      <c r="C23" s="128"/>
      <c r="D23" s="128"/>
      <c r="E23" s="128"/>
      <c r="F23" s="27">
        <f>SUM(F3:F22)</f>
        <v>0</v>
      </c>
    </row>
    <row r="24" spans="1:6" ht="18" customHeight="1">
      <c r="A24" s="129" t="s">
        <v>62</v>
      </c>
      <c r="B24" s="129"/>
      <c r="C24" s="129"/>
      <c r="D24" s="129"/>
      <c r="E24" s="129"/>
      <c r="F24" s="29"/>
    </row>
  </sheetData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6" sqref="F16"/>
    </sheetView>
  </sheetViews>
  <sheetFormatPr defaultColWidth="24.421875" defaultRowHeight="21.75" customHeight="1"/>
  <cols>
    <col min="1" max="1" width="4.8515625" style="1" customWidth="1"/>
    <col min="2" max="2" width="24.421875" style="1" customWidth="1"/>
    <col min="3" max="4" width="8.00390625" style="1" customWidth="1"/>
    <col min="5" max="5" width="11.421875" style="1" customWidth="1"/>
    <col min="6" max="6" width="23.8515625" style="1" customWidth="1"/>
    <col min="7" max="256" width="24.421875" style="1" customWidth="1"/>
  </cols>
  <sheetData>
    <row r="1" spans="1:6" ht="39.75" customHeight="1">
      <c r="A1" s="126" t="s">
        <v>32</v>
      </c>
      <c r="B1" s="127"/>
      <c r="C1" s="127"/>
      <c r="D1" s="127"/>
      <c r="E1" s="127"/>
      <c r="F1" s="127"/>
    </row>
    <row r="2" spans="1:6" ht="21.75" customHeight="1">
      <c r="A2" s="131" t="s">
        <v>23</v>
      </c>
      <c r="B2" s="131" t="s">
        <v>5</v>
      </c>
      <c r="C2" s="131" t="s">
        <v>33</v>
      </c>
      <c r="D2" s="131"/>
      <c r="E2" s="131"/>
      <c r="F2" s="131" t="s">
        <v>46</v>
      </c>
    </row>
    <row r="3" spans="1:6" ht="45.75" customHeight="1">
      <c r="A3" s="131"/>
      <c r="B3" s="131"/>
      <c r="C3" s="45" t="s">
        <v>34</v>
      </c>
      <c r="D3" s="45" t="s">
        <v>58</v>
      </c>
      <c r="E3" s="45" t="s">
        <v>44</v>
      </c>
      <c r="F3" s="131"/>
    </row>
    <row r="4" spans="1:6" ht="15">
      <c r="A4" s="24" t="s">
        <v>1</v>
      </c>
      <c r="B4" s="130" t="s">
        <v>53</v>
      </c>
      <c r="C4" s="130"/>
      <c r="D4" s="130"/>
      <c r="E4" s="130"/>
      <c r="F4" s="26">
        <f>SUM(F5:F8)</f>
        <v>0</v>
      </c>
    </row>
    <row r="5" spans="1:6" ht="23.25" customHeight="1">
      <c r="A5" s="24">
        <v>1</v>
      </c>
      <c r="B5" s="25" t="s">
        <v>35</v>
      </c>
      <c r="C5" s="24"/>
      <c r="D5" s="24"/>
      <c r="E5" s="24"/>
      <c r="F5" s="27">
        <f>C5*D5*E5</f>
        <v>0</v>
      </c>
    </row>
    <row r="6" spans="1:6" ht="21.75" customHeight="1">
      <c r="A6" s="24">
        <v>2</v>
      </c>
      <c r="B6" s="28" t="s">
        <v>36</v>
      </c>
      <c r="C6" s="24"/>
      <c r="D6" s="24"/>
      <c r="E6" s="24"/>
      <c r="F6" s="27">
        <f>C6*D6*E6</f>
        <v>0</v>
      </c>
    </row>
    <row r="7" spans="1:6" ht="21.75" customHeight="1">
      <c r="A7" s="24">
        <v>3</v>
      </c>
      <c r="B7" s="28" t="s">
        <v>37</v>
      </c>
      <c r="C7" s="24"/>
      <c r="D7" s="24"/>
      <c r="E7" s="24"/>
      <c r="F7" s="27">
        <f>C7*D7*E7</f>
        <v>0</v>
      </c>
    </row>
    <row r="8" spans="1:6" ht="21.75" customHeight="1">
      <c r="A8" s="24">
        <v>4</v>
      </c>
      <c r="B8" s="28" t="s">
        <v>38</v>
      </c>
      <c r="C8" s="24"/>
      <c r="D8" s="24"/>
      <c r="E8" s="24"/>
      <c r="F8" s="27" t="s">
        <v>3</v>
      </c>
    </row>
    <row r="9" spans="1:6" ht="15">
      <c r="A9" s="24" t="s">
        <v>2</v>
      </c>
      <c r="B9" s="130" t="s">
        <v>54</v>
      </c>
      <c r="C9" s="130"/>
      <c r="D9" s="130"/>
      <c r="E9" s="130"/>
      <c r="F9" s="26">
        <f>SUM(F10:F13)</f>
        <v>0</v>
      </c>
    </row>
    <row r="10" spans="1:6" ht="23.25" customHeight="1">
      <c r="A10" s="24">
        <v>1</v>
      </c>
      <c r="B10" s="25" t="s">
        <v>35</v>
      </c>
      <c r="C10" s="24"/>
      <c r="D10" s="24"/>
      <c r="E10" s="24"/>
      <c r="F10" s="27">
        <f>C10*D10*E10</f>
        <v>0</v>
      </c>
    </row>
    <row r="11" spans="1:6" ht="21.75" customHeight="1">
      <c r="A11" s="24">
        <v>2</v>
      </c>
      <c r="B11" s="28" t="s">
        <v>36</v>
      </c>
      <c r="C11" s="24"/>
      <c r="D11" s="24"/>
      <c r="E11" s="24"/>
      <c r="F11" s="27">
        <f>C11*D11*E11</f>
        <v>0</v>
      </c>
    </row>
    <row r="12" spans="1:6" ht="21.75" customHeight="1">
      <c r="A12" s="24">
        <v>3</v>
      </c>
      <c r="B12" s="28" t="s">
        <v>37</v>
      </c>
      <c r="C12" s="24"/>
      <c r="D12" s="24"/>
      <c r="E12" s="24"/>
      <c r="F12" s="27">
        <f>C12*D12*E12</f>
        <v>0</v>
      </c>
    </row>
    <row r="13" spans="1:6" ht="21.75" customHeight="1">
      <c r="A13" s="24">
        <v>4</v>
      </c>
      <c r="B13" s="28" t="s">
        <v>38</v>
      </c>
      <c r="C13" s="24"/>
      <c r="D13" s="24"/>
      <c r="E13" s="24"/>
      <c r="F13" s="27" t="s">
        <v>3</v>
      </c>
    </row>
    <row r="14" spans="1:6" ht="15">
      <c r="A14" s="24" t="s">
        <v>52</v>
      </c>
      <c r="B14" s="130" t="s">
        <v>55</v>
      </c>
      <c r="C14" s="130"/>
      <c r="D14" s="130"/>
      <c r="E14" s="130"/>
      <c r="F14" s="26">
        <f>SUM(F15:F18)</f>
        <v>0</v>
      </c>
    </row>
    <row r="15" spans="1:6" ht="23.25" customHeight="1">
      <c r="A15" s="24">
        <v>1</v>
      </c>
      <c r="B15" s="25" t="s">
        <v>35</v>
      </c>
      <c r="C15" s="24"/>
      <c r="D15" s="24"/>
      <c r="E15" s="24"/>
      <c r="F15" s="27">
        <f>C15*D15*E15</f>
        <v>0</v>
      </c>
    </row>
    <row r="16" spans="1:6" ht="21.75" customHeight="1">
      <c r="A16" s="24">
        <v>2</v>
      </c>
      <c r="B16" s="28" t="s">
        <v>36</v>
      </c>
      <c r="C16" s="24"/>
      <c r="D16" s="24"/>
      <c r="E16" s="24"/>
      <c r="F16" s="27">
        <f>C16*D16*E16</f>
        <v>0</v>
      </c>
    </row>
    <row r="17" spans="1:6" ht="21.75" customHeight="1">
      <c r="A17" s="24">
        <v>3</v>
      </c>
      <c r="B17" s="28" t="s">
        <v>37</v>
      </c>
      <c r="C17" s="24"/>
      <c r="D17" s="24"/>
      <c r="E17" s="24"/>
      <c r="F17" s="27">
        <f>C17*D17*E17</f>
        <v>0</v>
      </c>
    </row>
    <row r="18" spans="1:6" ht="21.75" customHeight="1">
      <c r="A18" s="24">
        <v>4</v>
      </c>
      <c r="B18" s="28" t="s">
        <v>38</v>
      </c>
      <c r="C18" s="24"/>
      <c r="D18" s="24"/>
      <c r="E18" s="24"/>
      <c r="F18" s="27" t="s">
        <v>3</v>
      </c>
    </row>
    <row r="19" spans="1:6" ht="21.75" customHeight="1">
      <c r="A19" s="128" t="s">
        <v>17</v>
      </c>
      <c r="B19" s="128"/>
      <c r="C19" s="128"/>
      <c r="D19" s="128"/>
      <c r="E19" s="128"/>
      <c r="F19" s="27">
        <f>F14+F9+F4</f>
        <v>0</v>
      </c>
    </row>
    <row r="20" spans="1:6" ht="21.75" customHeight="1">
      <c r="A20" s="133" t="s">
        <v>62</v>
      </c>
      <c r="B20" s="134"/>
      <c r="C20" s="134"/>
      <c r="D20" s="134"/>
      <c r="E20" s="134"/>
      <c r="F20" s="27">
        <f>F19</f>
        <v>0</v>
      </c>
    </row>
    <row r="22" spans="1:6" ht="21.75" customHeight="1">
      <c r="A22" s="132" t="s">
        <v>43</v>
      </c>
      <c r="B22" s="132"/>
      <c r="C22" s="132"/>
      <c r="D22" s="132"/>
      <c r="E22" s="132"/>
      <c r="F22" s="132"/>
    </row>
  </sheetData>
  <mergeCells count="11">
    <mergeCell ref="A22:F22"/>
    <mergeCell ref="A19:E19"/>
    <mergeCell ref="A20:E20"/>
    <mergeCell ref="B4:E4"/>
    <mergeCell ref="B9:E9"/>
    <mergeCell ref="B14:E14"/>
    <mergeCell ref="A1:F1"/>
    <mergeCell ref="A2:A3"/>
    <mergeCell ref="B2:B3"/>
    <mergeCell ref="F2:F3"/>
    <mergeCell ref="C2:E2"/>
  </mergeCells>
  <printOptions/>
  <pageMargins left="0.7" right="0.7" top="0.75" bottom="0.75" header="0.3" footer="0.3"/>
  <pageSetup horizontalDpi="600" verticalDpi="600" orientation="portrait" paperSize="9" r:id="rId1"/>
  <headerFooter>
    <oddFooter>&amp;C22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5">
      <selection activeCell="E28" sqref="E28"/>
    </sheetView>
  </sheetViews>
  <sheetFormatPr defaultColWidth="8.8515625" defaultRowHeight="19.5" customHeight="1"/>
  <cols>
    <col min="1" max="1" width="6.421875" style="8" customWidth="1"/>
    <col min="2" max="2" width="26.8515625" style="0" customWidth="1"/>
    <col min="3" max="3" width="6.421875" style="0" customWidth="1"/>
    <col min="4" max="4" width="8.421875" style="0" customWidth="1"/>
    <col min="5" max="5" width="15.140625" style="0" customWidth="1"/>
    <col min="6" max="6" width="15.00390625" style="0" customWidth="1"/>
    <col min="7" max="7" width="7.140625" style="0" customWidth="1"/>
    <col min="8" max="8" width="9.140625" style="0" hidden="1" customWidth="1"/>
  </cols>
  <sheetData>
    <row r="1" spans="1:8" ht="39.75" customHeight="1">
      <c r="A1" s="139" t="s">
        <v>39</v>
      </c>
      <c r="B1" s="138"/>
      <c r="C1" s="138"/>
      <c r="D1" s="138"/>
      <c r="E1" s="138"/>
      <c r="F1" s="138"/>
      <c r="G1" s="138"/>
      <c r="H1" s="138"/>
    </row>
    <row r="2" spans="1:7" ht="30" customHeight="1">
      <c r="A2" s="45" t="s">
        <v>23</v>
      </c>
      <c r="B2" s="45" t="s">
        <v>40</v>
      </c>
      <c r="C2" s="45" t="s">
        <v>27</v>
      </c>
      <c r="D2" s="45" t="s">
        <v>41</v>
      </c>
      <c r="E2" s="45" t="s">
        <v>48</v>
      </c>
      <c r="F2" s="45" t="s">
        <v>46</v>
      </c>
      <c r="G2" s="9"/>
    </row>
    <row r="3" spans="1:7" ht="19.5" customHeight="1">
      <c r="A3" s="24">
        <v>1</v>
      </c>
      <c r="B3" s="25"/>
      <c r="C3" s="24"/>
      <c r="D3" s="24"/>
      <c r="E3" s="27"/>
      <c r="F3" s="27">
        <f>D3*E3</f>
        <v>0</v>
      </c>
      <c r="G3" s="9"/>
    </row>
    <row r="4" spans="1:7" ht="19.5" customHeight="1">
      <c r="A4" s="24">
        <v>2</v>
      </c>
      <c r="B4" s="25"/>
      <c r="C4" s="24"/>
      <c r="D4" s="24"/>
      <c r="E4" s="27"/>
      <c r="F4" s="27">
        <f>D4*E4</f>
        <v>0</v>
      </c>
      <c r="G4" s="9"/>
    </row>
    <row r="5" spans="1:7" ht="19.5" customHeight="1">
      <c r="A5" s="24">
        <v>3</v>
      </c>
      <c r="B5" s="25"/>
      <c r="C5" s="24"/>
      <c r="D5" s="24"/>
      <c r="E5" s="27"/>
      <c r="F5" s="27">
        <f aca="true" t="shared" si="0" ref="F5:F11">D5*E5</f>
        <v>0</v>
      </c>
      <c r="G5" s="9"/>
    </row>
    <row r="6" spans="1:7" ht="19.5" customHeight="1">
      <c r="A6" s="24">
        <v>4</v>
      </c>
      <c r="B6" s="25"/>
      <c r="C6" s="24"/>
      <c r="D6" s="24"/>
      <c r="E6" s="27"/>
      <c r="F6" s="27">
        <f t="shared" si="0"/>
        <v>0</v>
      </c>
      <c r="G6" s="9"/>
    </row>
    <row r="7" spans="1:7" ht="19.5" customHeight="1">
      <c r="A7" s="24">
        <v>5</v>
      </c>
      <c r="B7" s="25"/>
      <c r="C7" s="24"/>
      <c r="D7" s="24"/>
      <c r="E7" s="27"/>
      <c r="F7" s="27">
        <f t="shared" si="0"/>
        <v>0</v>
      </c>
      <c r="G7" s="9"/>
    </row>
    <row r="8" spans="1:7" ht="19.5" customHeight="1">
      <c r="A8" s="24">
        <v>6</v>
      </c>
      <c r="B8" s="25"/>
      <c r="C8" s="24"/>
      <c r="D8" s="24"/>
      <c r="E8" s="27"/>
      <c r="F8" s="27">
        <f t="shared" si="0"/>
        <v>0</v>
      </c>
      <c r="G8" s="9"/>
    </row>
    <row r="9" spans="1:7" ht="19.5" customHeight="1">
      <c r="A9" s="24">
        <v>7</v>
      </c>
      <c r="B9" s="25"/>
      <c r="C9" s="24"/>
      <c r="D9" s="24"/>
      <c r="E9" s="27"/>
      <c r="F9" s="27">
        <f t="shared" si="0"/>
        <v>0</v>
      </c>
      <c r="G9" s="9"/>
    </row>
    <row r="10" spans="1:7" ht="19.5" customHeight="1">
      <c r="A10" s="24">
        <v>8</v>
      </c>
      <c r="B10" s="25"/>
      <c r="C10" s="24"/>
      <c r="D10" s="24"/>
      <c r="E10" s="27"/>
      <c r="F10" s="27">
        <f t="shared" si="0"/>
        <v>0</v>
      </c>
      <c r="G10" s="9"/>
    </row>
    <row r="11" spans="1:7" ht="19.5" customHeight="1">
      <c r="A11" s="24">
        <v>9</v>
      </c>
      <c r="B11" s="25"/>
      <c r="C11" s="24"/>
      <c r="D11" s="24"/>
      <c r="E11" s="27"/>
      <c r="F11" s="27">
        <f t="shared" si="0"/>
        <v>0</v>
      </c>
      <c r="G11" s="9"/>
    </row>
    <row r="12" spans="1:7" ht="19.5" customHeight="1">
      <c r="A12" s="24">
        <v>10</v>
      </c>
      <c r="B12" s="25"/>
      <c r="C12" s="24"/>
      <c r="D12" s="24"/>
      <c r="E12" s="27"/>
      <c r="F12" s="27">
        <f>D12*E12</f>
        <v>0</v>
      </c>
      <c r="G12" s="9"/>
    </row>
    <row r="13" spans="1:7" ht="19.5" customHeight="1">
      <c r="A13" s="128" t="s">
        <v>17</v>
      </c>
      <c r="B13" s="128"/>
      <c r="C13" s="128"/>
      <c r="D13" s="128"/>
      <c r="E13" s="128"/>
      <c r="F13" s="27">
        <f>SUM(F3:F12)</f>
        <v>0</v>
      </c>
      <c r="G13" s="9"/>
    </row>
    <row r="14" spans="1:7" ht="19.5" customHeight="1">
      <c r="A14" s="134" t="s">
        <v>62</v>
      </c>
      <c r="B14" s="134"/>
      <c r="C14" s="134"/>
      <c r="D14" s="134"/>
      <c r="E14" s="134"/>
      <c r="F14" s="26">
        <f>F13</f>
        <v>0</v>
      </c>
      <c r="G14" s="9"/>
    </row>
    <row r="15" spans="1:7" ht="19.5" customHeight="1">
      <c r="A15" s="138"/>
      <c r="B15" s="138"/>
      <c r="C15" s="138"/>
      <c r="D15" s="138"/>
      <c r="E15" s="138"/>
      <c r="F15" s="138"/>
      <c r="G15" s="138"/>
    </row>
    <row r="16" spans="1:7" ht="35.25" customHeight="1">
      <c r="A16" s="126" t="s">
        <v>42</v>
      </c>
      <c r="B16" s="126"/>
      <c r="C16" s="126"/>
      <c r="D16" s="126"/>
      <c r="E16" s="126"/>
      <c r="F16" s="126"/>
      <c r="G16" s="126"/>
    </row>
    <row r="17" spans="1:7" ht="33.75" customHeight="1">
      <c r="A17" s="45" t="s">
        <v>23</v>
      </c>
      <c r="B17" s="45" t="s">
        <v>5</v>
      </c>
      <c r="C17" s="131" t="s">
        <v>41</v>
      </c>
      <c r="D17" s="131"/>
      <c r="E17" s="45" t="s">
        <v>48</v>
      </c>
      <c r="F17" s="45" t="s">
        <v>46</v>
      </c>
      <c r="G17" s="9"/>
    </row>
    <row r="18" spans="1:7" ht="19.5" customHeight="1">
      <c r="A18" s="24">
        <v>1</v>
      </c>
      <c r="B18" s="25"/>
      <c r="C18" s="135"/>
      <c r="D18" s="135"/>
      <c r="E18" s="26"/>
      <c r="F18" s="26">
        <f aca="true" t="shared" si="1" ref="F18:F23">C18*E18</f>
        <v>0</v>
      </c>
      <c r="G18" s="9"/>
    </row>
    <row r="19" spans="1:7" ht="19.5" customHeight="1">
      <c r="A19" s="24">
        <v>2</v>
      </c>
      <c r="B19" s="25"/>
      <c r="C19" s="135"/>
      <c r="D19" s="135"/>
      <c r="E19" s="26"/>
      <c r="F19" s="26">
        <f t="shared" si="1"/>
        <v>0</v>
      </c>
      <c r="G19" s="9"/>
    </row>
    <row r="20" spans="1:7" ht="19.5" customHeight="1">
      <c r="A20" s="24">
        <v>3</v>
      </c>
      <c r="B20" s="25"/>
      <c r="C20" s="135"/>
      <c r="D20" s="135"/>
      <c r="E20" s="26"/>
      <c r="F20" s="26">
        <f t="shared" si="1"/>
        <v>0</v>
      </c>
      <c r="G20" s="9"/>
    </row>
    <row r="21" spans="1:7" ht="19.5" customHeight="1">
      <c r="A21" s="24">
        <v>4</v>
      </c>
      <c r="B21" s="25"/>
      <c r="C21" s="135"/>
      <c r="D21" s="135"/>
      <c r="E21" s="26"/>
      <c r="F21" s="26">
        <f t="shared" si="1"/>
        <v>0</v>
      </c>
      <c r="G21" s="9"/>
    </row>
    <row r="22" spans="1:8" ht="19.5" customHeight="1">
      <c r="A22" s="24">
        <v>5</v>
      </c>
      <c r="B22" s="25"/>
      <c r="C22" s="135"/>
      <c r="D22" s="135"/>
      <c r="E22" s="26"/>
      <c r="F22" s="26">
        <f t="shared" si="1"/>
        <v>0</v>
      </c>
      <c r="G22" s="23"/>
      <c r="H22" s="2"/>
    </row>
    <row r="23" spans="1:7" ht="19.5" customHeight="1">
      <c r="A23" s="24">
        <v>6</v>
      </c>
      <c r="B23" s="25"/>
      <c r="C23" s="135"/>
      <c r="D23" s="135"/>
      <c r="E23" s="26"/>
      <c r="F23" s="26">
        <f t="shared" si="1"/>
        <v>0</v>
      </c>
      <c r="G23" s="10"/>
    </row>
    <row r="24" spans="1:7" ht="19.5" customHeight="1">
      <c r="A24" s="128" t="s">
        <v>17</v>
      </c>
      <c r="B24" s="128"/>
      <c r="C24" s="128"/>
      <c r="D24" s="128"/>
      <c r="E24" s="128"/>
      <c r="F24" s="26">
        <f>SUM(F18:F23)</f>
        <v>0</v>
      </c>
      <c r="G24" s="9"/>
    </row>
    <row r="25" spans="1:7" ht="19.5" customHeight="1">
      <c r="A25" s="134" t="s">
        <v>62</v>
      </c>
      <c r="B25" s="134"/>
      <c r="C25" s="134"/>
      <c r="D25" s="134"/>
      <c r="E25" s="134"/>
      <c r="F25" s="26">
        <f>F24</f>
        <v>0</v>
      </c>
      <c r="G25" s="9"/>
    </row>
    <row r="26" spans="1:7" ht="19.5" customHeight="1">
      <c r="A26" s="137"/>
      <c r="B26" s="137"/>
      <c r="C26" s="137"/>
      <c r="D26" s="137"/>
      <c r="E26" s="137"/>
      <c r="F26" s="137"/>
      <c r="G26" s="137"/>
    </row>
    <row r="27" spans="1:7" ht="19.5" customHeight="1">
      <c r="A27" s="136" t="s">
        <v>56</v>
      </c>
      <c r="B27" s="136"/>
      <c r="C27" s="136"/>
      <c r="D27" s="136"/>
      <c r="E27" s="136"/>
      <c r="F27" s="136"/>
      <c r="G27" s="136"/>
    </row>
    <row r="28" spans="1:7" s="9" customFormat="1" ht="19.5" customHeight="1">
      <c r="A28" s="18"/>
      <c r="B28" s="46" t="s">
        <v>57</v>
      </c>
      <c r="C28" s="46"/>
      <c r="D28" s="46"/>
      <c r="E28" s="49">
        <f>'Total (3-year prj)'!C11</f>
        <v>19705263.157894738</v>
      </c>
      <c r="F28" s="22" t="s">
        <v>59</v>
      </c>
      <c r="G28" s="18"/>
    </row>
    <row r="29" spans="4:7" ht="19.5" customHeight="1">
      <c r="D29" s="105" t="s">
        <v>50</v>
      </c>
      <c r="E29" s="105"/>
      <c r="F29" s="105"/>
      <c r="G29" s="105"/>
    </row>
    <row r="30" spans="4:7" ht="19.5" customHeight="1">
      <c r="D30" s="109" t="s">
        <v>18</v>
      </c>
      <c r="E30" s="109"/>
      <c r="F30" s="109"/>
      <c r="G30" s="109"/>
    </row>
    <row r="31" spans="4:7" ht="19.5" customHeight="1">
      <c r="D31" s="3"/>
      <c r="E31" s="3"/>
      <c r="F31" s="3"/>
      <c r="G31" s="3"/>
    </row>
    <row r="32" spans="4:7" ht="19.5" customHeight="1">
      <c r="D32" s="3"/>
      <c r="E32" s="3"/>
      <c r="F32" s="3"/>
      <c r="G32" s="3"/>
    </row>
    <row r="33" spans="4:7" ht="19.5" customHeight="1">
      <c r="D33" s="3"/>
      <c r="E33" s="3"/>
      <c r="F33" s="3"/>
      <c r="G33" s="3"/>
    </row>
  </sheetData>
  <mergeCells count="18">
    <mergeCell ref="C17:D17"/>
    <mergeCell ref="D30:G30"/>
    <mergeCell ref="A25:E25"/>
    <mergeCell ref="A15:G15"/>
    <mergeCell ref="A1:H1"/>
    <mergeCell ref="A13:E13"/>
    <mergeCell ref="A14:E14"/>
    <mergeCell ref="D29:G29"/>
    <mergeCell ref="A27:G27"/>
    <mergeCell ref="C18:D18"/>
    <mergeCell ref="C22:D22"/>
    <mergeCell ref="A24:E24"/>
    <mergeCell ref="C21:D21"/>
    <mergeCell ref="C20:D20"/>
    <mergeCell ref="C19:D19"/>
    <mergeCell ref="C23:D23"/>
    <mergeCell ref="A16:G16"/>
    <mergeCell ref="A26:G26"/>
  </mergeCells>
  <printOptions/>
  <pageMargins left="0.7" right="0.7" top="0.75" bottom="0.75" header="0.3" footer="0.3"/>
  <pageSetup horizontalDpi="600" verticalDpi="600" orientation="portrait" paperSize="9" r:id="rId1"/>
  <headerFooter>
    <oddFooter>&amp;C23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9T</dc:creator>
  <cp:keywords/>
  <dc:description/>
  <cp:lastModifiedBy/>
  <dcterms:created xsi:type="dcterms:W3CDTF">2006-09-16T00:00:00Z</dcterms:created>
  <dcterms:modified xsi:type="dcterms:W3CDTF">2024-02-19T04:52:47Z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2911cde8b0d8421da58d40b886cf9710</vt:lpwstr>
  </property>
</Properties>
</file>