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Offline\TGor01\Downloads\"/>
    </mc:Choice>
  </mc:AlternateContent>
  <xr:revisionPtr revIDLastSave="0" documentId="8_{1157FF78-7E1D-46C0-8323-1A775FBCE82A}" xr6:coauthVersionLast="47" xr6:coauthVersionMax="47" xr10:uidLastSave="{00000000-0000-0000-0000-000000000000}"/>
  <bookViews>
    <workbookView xWindow="28680" yWindow="-120" windowWidth="29040" windowHeight="15840" xr2:uid="{00000000-000D-0000-FFFF-FFFF00000000}"/>
  </bookViews>
  <sheets>
    <sheet name="TEMPLATE" sheetId="3" r:id="rId1"/>
    <sheet name="Guidance" sheetId="6" r:id="rId2"/>
    <sheet name="Sheet2" sheetId="5" r:id="rId3"/>
  </sheets>
  <definedNames>
    <definedName name="_xlnm._FilterDatabase" localSheetId="0" hidden="1">TEMPLATE!$H$3:$H$12</definedName>
    <definedName name="Percentage">#REF!</definedName>
    <definedName name="Tapering">Sheet2!$1:$1048576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0" i="3" l="1"/>
  <c r="B11" i="3"/>
  <c r="B10" i="3"/>
  <c r="B9" i="3"/>
  <c r="B8" i="3"/>
  <c r="A8" i="3"/>
  <c r="A4" i="3"/>
  <c r="A11" i="3"/>
  <c r="A10" i="3"/>
  <c r="A9" i="3"/>
  <c r="A7" i="3"/>
  <c r="A6" i="3"/>
  <c r="A5" i="3"/>
  <c r="H4" i="3"/>
  <c r="H11" i="3"/>
  <c r="H10" i="3"/>
  <c r="H9" i="3"/>
  <c r="H8" i="3"/>
  <c r="H7" i="3"/>
  <c r="H6" i="3"/>
  <c r="H5" i="3"/>
  <c r="J11" i="3"/>
  <c r="J8" i="3"/>
  <c r="J9" i="3"/>
  <c r="J7" i="3"/>
  <c r="J6" i="3"/>
  <c r="J5" i="3"/>
  <c r="J4" i="3"/>
  <c r="D12" i="3"/>
  <c r="F8" i="3" l="1"/>
  <c r="L8" i="3" s="1"/>
  <c r="N8" i="3" s="1"/>
  <c r="F10" i="3"/>
  <c r="L10" i="3" s="1"/>
  <c r="N10" i="3" s="1"/>
  <c r="F9" i="3"/>
  <c r="L9" i="3" s="1"/>
  <c r="N9" i="3" s="1"/>
  <c r="F4" i="3"/>
  <c r="L4" i="3" s="1"/>
  <c r="F5" i="3"/>
  <c r="L5" i="3" s="1"/>
  <c r="N5" i="3" s="1"/>
  <c r="F11" i="3"/>
  <c r="L11" i="3" s="1"/>
  <c r="N11" i="3" s="1"/>
  <c r="F7" i="3"/>
  <c r="L7" i="3" s="1"/>
  <c r="N7" i="3" s="1"/>
  <c r="F6" i="3"/>
  <c r="L6" i="3" s="1"/>
  <c r="N6" i="3" s="1"/>
  <c r="F12" i="3" l="1"/>
  <c r="L12" i="3"/>
  <c r="N4" i="3"/>
  <c r="N12" i="3" s="1"/>
</calcChain>
</file>

<file path=xl/sharedStrings.xml><?xml version="1.0" encoding="utf-8"?>
<sst xmlns="http://schemas.openxmlformats.org/spreadsheetml/2006/main" count="117" uniqueCount="46">
  <si>
    <t>Academic Salary Template</t>
  </si>
  <si>
    <t xml:space="preserve">Number of Years </t>
  </si>
  <si>
    <t>Only edit cells D4-D11 (Below)</t>
  </si>
  <si>
    <t>Only edit cell H3 for Part time FTE</t>
  </si>
  <si>
    <t>Salary FTE (Plus Increment/Rise)</t>
  </si>
  <si>
    <t>Total Salary Requested</t>
  </si>
  <si>
    <t>1.0 FTE</t>
  </si>
  <si>
    <t>Salary Tapering</t>
  </si>
  <si>
    <t>UKRI Contribution</t>
  </si>
  <si>
    <t>Host Funds Required</t>
  </si>
  <si>
    <t xml:space="preserve">Salary + Allowances + NI </t>
  </si>
  <si>
    <t>Salary (e.g. New + Allowances + NI New Salary + Estimated Pay Increase (e.g.3%)</t>
  </si>
  <si>
    <t xml:space="preserve">Salary (e.g. New + Allowances + NI New Salary + Estimated Pay Increase (e.g.3%) </t>
  </si>
  <si>
    <t>Totals</t>
  </si>
  <si>
    <t>Guidance</t>
  </si>
  <si>
    <t>Version 7 - February 2024</t>
  </si>
  <si>
    <t>1 (Cell H3)</t>
  </si>
  <si>
    <r>
      <t xml:space="preserve">Select the FTE equivalent from the drop down box provided in cell H3 which is highlighted </t>
    </r>
    <r>
      <rPr>
        <b/>
        <sz val="11"/>
        <color rgb="FFFF0000"/>
        <rFont val="Arial"/>
        <family val="2"/>
      </rPr>
      <t>RED</t>
    </r>
    <r>
      <rPr>
        <b/>
        <sz val="11"/>
        <color theme="1"/>
        <rFont val="Arial"/>
        <family val="2"/>
      </rPr>
      <t>, this will automatically calculate the Tapering in J column.</t>
    </r>
  </si>
  <si>
    <t>2 (Cell D4)</t>
  </si>
  <si>
    <t>Input all the applicants FTE Gross Salary costs for the year (including any allowances and National Insurance Contributions)</t>
  </si>
  <si>
    <t>3 (Cell D5)</t>
  </si>
  <si>
    <t>4 (Cell D6)</t>
  </si>
  <si>
    <t>5 (Cell D7)</t>
  </si>
  <si>
    <t>6 (Cell D8)Optional</t>
  </si>
  <si>
    <t>7 (Cell D9)Optional</t>
  </si>
  <si>
    <t>8 (Cell D10)Optional</t>
  </si>
  <si>
    <t>9 (Cell D11)Optional</t>
  </si>
  <si>
    <t>10 (Cell F12)</t>
  </si>
  <si>
    <t>The Total figure generated in F12 can be input into the Full Economic Cost (fEC) field of the 'Fellow' section of the Resource and Costs section of  the Funding Service*.
*Note - you must first add the fellow role within the Core Team section before you are able to input your salary costs</t>
  </si>
  <si>
    <t>This calculator indicates the salary contributions for each year of the fellowship, and should not be used to determine Fellowship duration.</t>
  </si>
  <si>
    <t xml:space="preserve">Please note that each cell within the table has a description of what all columns represents, this will appear under the cell when clicked on. </t>
  </si>
  <si>
    <t>*</t>
  </si>
  <si>
    <t>“The salary requested for each member of staff should reflect the full anticipated cost during the lifetime of the award, including any anticipated promotions and salary increments to ensure that the costs requested are as accurate as possible. Indexation should not be included as this is calculated post-award. (Section 4, Guidance for Academic Hosted Applicants)”.</t>
  </si>
  <si>
    <t>Year 1</t>
  </si>
  <si>
    <t>Year 2</t>
  </si>
  <si>
    <t>Year 3</t>
  </si>
  <si>
    <t>Year 4</t>
  </si>
  <si>
    <t>0.9 FTE</t>
  </si>
  <si>
    <t>Year 5</t>
  </si>
  <si>
    <t>0.8 FTE</t>
  </si>
  <si>
    <t>0.7 FTE</t>
  </si>
  <si>
    <t>Year 6</t>
  </si>
  <si>
    <t>0.6 FTE</t>
  </si>
  <si>
    <t>Year 7</t>
  </si>
  <si>
    <t>0.5 FTE</t>
  </si>
  <si>
    <t>Year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</si>
</sst>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Arial"/>
      <family val="2"/>
    </font>
    <font>
      <b/>
      <sz val="11"/>
      <color theme="0"/>
      <name val="Arial"/>
      <family val="2"/>
    </font>
    <font>
      <b/>
      <sz val="11"/>
      <color theme="1"/>
      <name val="Arial"/>
      <family val="2"/>
    </font>
    <font>
      <b/>
      <sz val="20"/>
      <color theme="0"/>
      <name val="Arial"/>
      <family val="2"/>
    </font>
    <font>
      <b/>
      <sz val="14"/>
      <color theme="1"/>
      <name val="Arial"/>
      <family val="2"/>
    </font>
    <font>
      <b/>
      <u/>
      <sz val="16"/>
      <color theme="1"/>
      <name val="Arial"/>
      <family val="2"/>
    </font>
    <font>
      <b/>
      <sz val="11"/>
      <name val="Arial"/>
      <family val="2"/>
    </font>
    <font>
      <b/>
      <sz val="11"/>
      <color rgb="FFFF0000"/>
      <name val="Arial"/>
      <family val="2"/>
    </font>
    <font>
      <b/>
      <sz val="22"/>
      <color theme="1"/>
      <name val="Arial"/>
      <family val="2"/>
    </font>
    <font>
      <b/>
      <sz val="26"/>
      <color theme="1"/>
      <name val="Arial"/>
      <family val="2"/>
    </font>
  </fonts>
  <fills count="22">
    <fill>
      <patternFill patternType="none"/>
    </fill>
    <fill>
      <patternFill patternType="gray125"/>
    </fill>
    <fill>
      <patternFill patternType="solid">
        <fgColor theme="9" tint="0.59999389629810485"/>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9" tint="-0.499984740745262"/>
        <bgColor indexed="64"/>
      </patternFill>
    </fill>
    <fill>
      <patternFill patternType="solid">
        <fgColor rgb="FFCCCCFF"/>
        <bgColor indexed="64"/>
      </patternFill>
    </fill>
    <fill>
      <patternFill patternType="solid">
        <fgColor rgb="FFCC66FF"/>
        <bgColor indexed="64"/>
      </patternFill>
    </fill>
    <fill>
      <patternFill patternType="solid">
        <fgColor rgb="FFFFD961"/>
        <bgColor indexed="64"/>
      </patternFill>
    </fill>
    <fill>
      <patternFill patternType="solid">
        <fgColor rgb="FF84B4E0"/>
        <bgColor indexed="64"/>
      </patternFill>
    </fill>
    <fill>
      <patternFill patternType="solid">
        <fgColor rgb="FFEDDBE7"/>
        <bgColor indexed="64"/>
      </patternFill>
    </fill>
    <fill>
      <patternFill patternType="solid">
        <fgColor rgb="FFFA86D3"/>
        <bgColor indexed="64"/>
      </patternFill>
    </fill>
    <fill>
      <patternFill patternType="solid">
        <fgColor theme="0" tint="-4.9989318521683403E-2"/>
        <bgColor indexed="64"/>
      </patternFill>
    </fill>
    <fill>
      <patternFill patternType="solid">
        <fgColor rgb="FFFF0000"/>
        <bgColor indexed="64"/>
      </patternFill>
    </fill>
    <fill>
      <patternFill patternType="solid">
        <fgColor rgb="FFFF6600"/>
        <bgColor indexed="64"/>
      </patternFill>
    </fill>
    <fill>
      <patternFill patternType="solid">
        <fgColor theme="7" tint="0.59999389629810485"/>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top style="medium">
        <color indexed="64"/>
      </top>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89">
    <xf numFmtId="0" fontId="0" fillId="0" borderId="0" xfId="0"/>
    <xf numFmtId="3" fontId="2" fillId="5" borderId="1" xfId="0" applyNumberFormat="1" applyFont="1" applyFill="1" applyBorder="1" applyAlignment="1">
      <alignment horizontal="center" vertical="center"/>
    </xf>
    <xf numFmtId="0" fontId="1" fillId="5" borderId="0" xfId="0" applyFont="1" applyFill="1"/>
    <xf numFmtId="0" fontId="2" fillId="5" borderId="0" xfId="0" applyFont="1" applyFill="1"/>
    <xf numFmtId="3" fontId="2" fillId="5" borderId="0" xfId="0" applyNumberFormat="1" applyFont="1" applyFill="1" applyAlignment="1">
      <alignment horizontal="center" vertical="center"/>
    </xf>
    <xf numFmtId="0" fontId="2" fillId="5" borderId="1" xfId="0" applyFont="1" applyFill="1" applyBorder="1" applyAlignment="1">
      <alignment wrapText="1"/>
    </xf>
    <xf numFmtId="0" fontId="2" fillId="8" borderId="2" xfId="0" applyFont="1" applyFill="1" applyBorder="1" applyAlignment="1">
      <alignment horizontal="center" vertical="center" wrapText="1"/>
    </xf>
    <xf numFmtId="0" fontId="0" fillId="8" borderId="0" xfId="0" applyFill="1"/>
    <xf numFmtId="0" fontId="2" fillId="8" borderId="0" xfId="0" applyFont="1" applyFill="1"/>
    <xf numFmtId="0" fontId="2" fillId="8" borderId="0" xfId="0" applyFont="1" applyFill="1" applyAlignment="1">
      <alignment horizontal="center" vertical="center"/>
    </xf>
    <xf numFmtId="0" fontId="1" fillId="11" borderId="6" xfId="0" applyFont="1" applyFill="1" applyBorder="1" applyAlignment="1">
      <alignment horizontal="center" vertical="center" wrapText="1"/>
    </xf>
    <xf numFmtId="0" fontId="2" fillId="5" borderId="0" xfId="0" applyFont="1" applyFill="1" applyAlignment="1">
      <alignment wrapText="1"/>
    </xf>
    <xf numFmtId="164" fontId="2" fillId="9" borderId="1" xfId="0" applyNumberFormat="1" applyFont="1" applyFill="1" applyBorder="1" applyAlignment="1">
      <alignment horizontal="center" vertical="center"/>
    </xf>
    <xf numFmtId="164" fontId="2" fillId="9" borderId="2" xfId="0" applyNumberFormat="1" applyFont="1" applyFill="1" applyBorder="1" applyAlignment="1">
      <alignment horizontal="center" vertical="center"/>
    </xf>
    <xf numFmtId="0" fontId="2" fillId="5" borderId="0" xfId="0" applyFont="1" applyFill="1" applyAlignment="1">
      <alignment horizontal="center" vertical="center"/>
    </xf>
    <xf numFmtId="3" fontId="2" fillId="5" borderId="2" xfId="0" applyNumberFormat="1" applyFont="1" applyFill="1" applyBorder="1" applyAlignment="1">
      <alignment horizontal="center" vertical="center"/>
    </xf>
    <xf numFmtId="0" fontId="2" fillId="5" borderId="4" xfId="0" applyFont="1" applyFill="1" applyBorder="1" applyAlignment="1">
      <alignment wrapText="1"/>
    </xf>
    <xf numFmtId="0" fontId="2" fillId="0" borderId="5" xfId="0" applyFont="1" applyBorder="1" applyAlignment="1">
      <alignment horizontal="center" vertical="center"/>
    </xf>
    <xf numFmtId="0" fontId="2" fillId="8" borderId="6" xfId="0" applyFont="1" applyFill="1" applyBorder="1" applyAlignment="1">
      <alignment horizontal="left" vertical="center"/>
    </xf>
    <xf numFmtId="0" fontId="2" fillId="8" borderId="7" xfId="0" applyFont="1" applyFill="1" applyBorder="1" applyAlignment="1">
      <alignment horizontal="center" vertical="center"/>
    </xf>
    <xf numFmtId="0" fontId="2" fillId="8" borderId="2" xfId="0" applyFont="1" applyFill="1" applyBorder="1" applyAlignment="1">
      <alignment horizontal="center" vertical="center"/>
    </xf>
    <xf numFmtId="3" fontId="2" fillId="2" borderId="1" xfId="0" applyNumberFormat="1" applyFont="1" applyFill="1" applyBorder="1" applyAlignment="1">
      <alignment horizontal="center" vertical="center"/>
    </xf>
    <xf numFmtId="3" fontId="2" fillId="7" borderId="1" xfId="0" applyNumberFormat="1" applyFont="1" applyFill="1" applyBorder="1" applyAlignment="1">
      <alignment horizontal="center" vertical="center"/>
    </xf>
    <xf numFmtId="3" fontId="3" fillId="5" borderId="2" xfId="0" applyNumberFormat="1" applyFont="1" applyFill="1" applyBorder="1" applyAlignment="1">
      <alignment horizontal="center" vertical="center"/>
    </xf>
    <xf numFmtId="164" fontId="2" fillId="5" borderId="1" xfId="0" applyNumberFormat="1" applyFont="1" applyFill="1" applyBorder="1" applyAlignment="1">
      <alignment horizontal="center" vertical="center"/>
    </xf>
    <xf numFmtId="164" fontId="2" fillId="5" borderId="2" xfId="0" applyNumberFormat="1" applyFont="1" applyFill="1" applyBorder="1" applyAlignment="1">
      <alignment horizontal="center" vertical="center"/>
    </xf>
    <xf numFmtId="3" fontId="2" fillId="14" borderId="1" xfId="0" applyNumberFormat="1" applyFont="1" applyFill="1" applyBorder="1" applyAlignment="1">
      <alignment horizontal="center" vertical="center"/>
    </xf>
    <xf numFmtId="3" fontId="2" fillId="15" borderId="1" xfId="0" applyNumberFormat="1" applyFont="1" applyFill="1" applyBorder="1" applyAlignment="1">
      <alignment horizontal="center" vertical="center"/>
    </xf>
    <xf numFmtId="164" fontId="2" fillId="12" borderId="1" xfId="0" applyNumberFormat="1" applyFont="1" applyFill="1" applyBorder="1" applyAlignment="1">
      <alignment horizontal="center" vertical="center"/>
    </xf>
    <xf numFmtId="164" fontId="2" fillId="12" borderId="2" xfId="0" applyNumberFormat="1" applyFont="1" applyFill="1" applyBorder="1" applyAlignment="1">
      <alignment horizontal="center" vertical="center"/>
    </xf>
    <xf numFmtId="164" fontId="2" fillId="13" borderId="2" xfId="0" applyNumberFormat="1" applyFont="1" applyFill="1" applyBorder="1" applyAlignment="1">
      <alignment horizontal="center" vertical="center"/>
    </xf>
    <xf numFmtId="0" fontId="2" fillId="0" borderId="0" xfId="0" applyFont="1"/>
    <xf numFmtId="0" fontId="2" fillId="8" borderId="9" xfId="0" applyFont="1" applyFill="1" applyBorder="1"/>
    <xf numFmtId="3" fontId="2" fillId="16" borderId="1" xfId="0" applyNumberFormat="1" applyFont="1" applyFill="1" applyBorder="1" applyAlignment="1">
      <alignment horizontal="center" vertical="center"/>
    </xf>
    <xf numFmtId="3" fontId="2" fillId="17" borderId="1" xfId="0" applyNumberFormat="1" applyFont="1" applyFill="1" applyBorder="1" applyAlignment="1">
      <alignment horizontal="center" vertical="center"/>
    </xf>
    <xf numFmtId="9" fontId="0" fillId="0" borderId="0" xfId="0" applyNumberFormat="1"/>
    <xf numFmtId="0" fontId="2" fillId="10" borderId="6" xfId="0" applyFont="1" applyFill="1" applyBorder="1" applyAlignment="1">
      <alignment horizontal="left" vertical="top"/>
    </xf>
    <xf numFmtId="0" fontId="2" fillId="10" borderId="7" xfId="0" applyFont="1" applyFill="1" applyBorder="1" applyAlignment="1">
      <alignment horizontal="left" vertical="top"/>
    </xf>
    <xf numFmtId="0" fontId="2" fillId="10" borderId="8" xfId="0" applyFont="1" applyFill="1" applyBorder="1" applyAlignment="1">
      <alignment horizontal="left" vertical="top"/>
    </xf>
    <xf numFmtId="0" fontId="2" fillId="8" borderId="0" xfId="0" applyFont="1" applyFill="1" applyAlignment="1">
      <alignment horizontal="left" vertical="top"/>
    </xf>
    <xf numFmtId="0" fontId="2" fillId="10" borderId="6" xfId="0" applyFont="1" applyFill="1" applyBorder="1" applyAlignment="1">
      <alignment horizontal="center" vertical="center" wrapText="1"/>
    </xf>
    <xf numFmtId="0" fontId="5" fillId="10" borderId="1" xfId="0" applyFont="1" applyFill="1" applyBorder="1" applyAlignment="1">
      <alignment vertical="top"/>
    </xf>
    <xf numFmtId="0" fontId="0" fillId="8" borderId="7" xfId="0" applyFill="1" applyBorder="1"/>
    <xf numFmtId="0" fontId="0" fillId="8" borderId="2" xfId="0" applyFill="1" applyBorder="1"/>
    <xf numFmtId="0" fontId="2" fillId="10" borderId="1" xfId="0" applyFont="1" applyFill="1" applyBorder="1" applyAlignment="1">
      <alignment horizontal="center" vertical="center"/>
    </xf>
    <xf numFmtId="0" fontId="2" fillId="8" borderId="6" xfId="0" applyFont="1" applyFill="1" applyBorder="1" applyAlignment="1">
      <alignment vertical="center"/>
    </xf>
    <xf numFmtId="0" fontId="0" fillId="8" borderId="7" xfId="0" applyFill="1" applyBorder="1" applyAlignment="1">
      <alignment vertical="center"/>
    </xf>
    <xf numFmtId="0" fontId="6" fillId="8" borderId="6" xfId="0" applyFont="1" applyFill="1" applyBorder="1" applyAlignment="1">
      <alignment horizontal="left" vertical="center"/>
    </xf>
    <xf numFmtId="0" fontId="6" fillId="8" borderId="7" xfId="0" applyFont="1" applyFill="1" applyBorder="1" applyAlignment="1">
      <alignment horizontal="center" vertical="center"/>
    </xf>
    <xf numFmtId="0" fontId="6" fillId="8" borderId="2" xfId="0" applyFont="1" applyFill="1" applyBorder="1" applyAlignment="1">
      <alignment horizontal="center" vertical="center"/>
    </xf>
    <xf numFmtId="0" fontId="6" fillId="0" borderId="10" xfId="0" applyFont="1" applyBorder="1" applyAlignment="1">
      <alignment horizontal="center" vertical="center" wrapText="1"/>
    </xf>
    <xf numFmtId="0" fontId="2" fillId="8" borderId="3" xfId="0" applyFont="1" applyFill="1" applyBorder="1"/>
    <xf numFmtId="0" fontId="2" fillId="8" borderId="0" xfId="0" applyFont="1" applyFill="1" applyAlignment="1">
      <alignment vertical="center"/>
    </xf>
    <xf numFmtId="0" fontId="2" fillId="8" borderId="4" xfId="0" applyFont="1" applyFill="1" applyBorder="1" applyAlignment="1">
      <alignment vertical="center" wrapText="1"/>
    </xf>
    <xf numFmtId="0" fontId="2" fillId="18" borderId="0" xfId="0" applyFont="1" applyFill="1" applyAlignment="1">
      <alignment horizontal="center" vertical="center"/>
    </xf>
    <xf numFmtId="10" fontId="2" fillId="20" borderId="2" xfId="0" applyNumberFormat="1" applyFont="1" applyFill="1" applyBorder="1" applyAlignment="1">
      <alignment horizontal="center" vertical="center"/>
    </xf>
    <xf numFmtId="0" fontId="2" fillId="8" borderId="4" xfId="0" applyFont="1" applyFill="1" applyBorder="1" applyAlignment="1">
      <alignment vertical="center"/>
    </xf>
    <xf numFmtId="0" fontId="2" fillId="8" borderId="11" xfId="0" applyFont="1" applyFill="1" applyBorder="1" applyAlignment="1">
      <alignment vertical="center"/>
    </xf>
    <xf numFmtId="0" fontId="2" fillId="8" borderId="0" xfId="0" applyFont="1" applyFill="1" applyAlignment="1">
      <alignment vertical="center" wrapText="1"/>
    </xf>
    <xf numFmtId="0" fontId="2" fillId="8" borderId="12" xfId="0" applyFont="1" applyFill="1" applyBorder="1" applyAlignment="1">
      <alignment vertical="center"/>
    </xf>
    <xf numFmtId="0" fontId="2" fillId="8" borderId="4" xfId="0" applyFont="1" applyFill="1" applyBorder="1" applyAlignment="1">
      <alignment horizontal="center" vertical="center" wrapText="1"/>
    </xf>
    <xf numFmtId="0" fontId="0" fillId="5" borderId="0" xfId="0" applyFill="1" applyAlignment="1">
      <alignment horizontal="center" vertical="center"/>
    </xf>
    <xf numFmtId="0" fontId="0" fillId="5" borderId="1" xfId="0" applyFill="1" applyBorder="1" applyAlignment="1">
      <alignment horizontal="center" vertical="center"/>
    </xf>
    <xf numFmtId="0" fontId="2" fillId="18" borderId="1" xfId="0" applyFont="1" applyFill="1" applyBorder="1" applyAlignment="1">
      <alignment horizontal="center" vertical="center"/>
    </xf>
    <xf numFmtId="0" fontId="2" fillId="18" borderId="0" xfId="0" applyFont="1" applyFill="1"/>
    <xf numFmtId="0" fontId="2" fillId="0" borderId="13" xfId="0" applyFont="1" applyBorder="1" applyAlignment="1">
      <alignment horizontal="center" vertical="center"/>
    </xf>
    <xf numFmtId="0" fontId="4" fillId="18" borderId="1" xfId="0" applyFont="1" applyFill="1" applyBorder="1" applyAlignment="1">
      <alignment horizontal="center" vertical="center"/>
    </xf>
    <xf numFmtId="0" fontId="2" fillId="3" borderId="1" xfId="0" applyFont="1" applyFill="1" applyBorder="1"/>
    <xf numFmtId="0" fontId="2" fillId="0" borderId="14" xfId="0" applyFont="1" applyBorder="1" applyAlignment="1">
      <alignment horizontal="center" vertical="center"/>
    </xf>
    <xf numFmtId="0" fontId="8" fillId="10" borderId="6" xfId="0" applyFont="1" applyFill="1" applyBorder="1" applyAlignment="1">
      <alignment vertical="center"/>
    </xf>
    <xf numFmtId="0" fontId="0" fillId="10" borderId="2" xfId="0" applyFill="1" applyBorder="1"/>
    <xf numFmtId="2" fontId="0" fillId="0" borderId="0" xfId="0" applyNumberFormat="1"/>
    <xf numFmtId="3" fontId="2" fillId="6" borderId="1" xfId="0" applyNumberFormat="1" applyFont="1" applyFill="1" applyBorder="1" applyAlignment="1" applyProtection="1">
      <alignment horizontal="center" vertical="center"/>
      <protection locked="0"/>
    </xf>
    <xf numFmtId="0" fontId="2" fillId="19" borderId="1" xfId="0" applyFont="1" applyFill="1" applyBorder="1" applyAlignment="1" applyProtection="1">
      <alignment horizontal="center" vertical="center"/>
      <protection locked="0"/>
    </xf>
    <xf numFmtId="3" fontId="3" fillId="4" borderId="1" xfId="0" applyNumberFormat="1" applyFont="1" applyFill="1" applyBorder="1" applyAlignment="1">
      <alignment horizontal="center" vertical="center"/>
    </xf>
    <xf numFmtId="0" fontId="9" fillId="21" borderId="0" xfId="0" applyFont="1" applyFill="1" applyAlignment="1">
      <alignment horizontal="right"/>
    </xf>
    <xf numFmtId="0" fontId="2" fillId="21" borderId="0" xfId="0" applyFont="1" applyFill="1" applyAlignment="1">
      <alignment vertical="center"/>
    </xf>
    <xf numFmtId="0" fontId="2" fillId="21" borderId="0" xfId="0" applyFont="1" applyFill="1" applyAlignment="1">
      <alignment horizontal="center" vertical="center"/>
    </xf>
    <xf numFmtId="0" fontId="2" fillId="21" borderId="0" xfId="0" applyFont="1" applyFill="1"/>
    <xf numFmtId="0" fontId="2" fillId="8" borderId="4" xfId="0" applyFont="1" applyFill="1" applyBorder="1" applyAlignment="1">
      <alignment horizontal="center" vertical="center"/>
    </xf>
    <xf numFmtId="0" fontId="2" fillId="8" borderId="11" xfId="0" applyFont="1" applyFill="1" applyBorder="1" applyAlignment="1">
      <alignment horizontal="center" vertical="center"/>
    </xf>
    <xf numFmtId="1" fontId="2" fillId="8" borderId="0" xfId="0" applyNumberFormat="1" applyFont="1" applyFill="1" applyAlignment="1">
      <alignment vertical="center"/>
    </xf>
    <xf numFmtId="1" fontId="2" fillId="0" borderId="0" xfId="0" applyNumberFormat="1" applyFont="1"/>
    <xf numFmtId="0" fontId="6" fillId="8" borderId="6" xfId="0" applyFont="1" applyFill="1" applyBorder="1" applyAlignment="1">
      <alignment horizontal="left" vertical="center" wrapText="1"/>
    </xf>
    <xf numFmtId="0" fontId="6" fillId="8" borderId="7" xfId="0" applyFont="1" applyFill="1" applyBorder="1" applyAlignment="1">
      <alignment horizontal="left" vertical="center" wrapText="1"/>
    </xf>
    <xf numFmtId="0" fontId="6" fillId="8" borderId="2" xfId="0" applyFont="1" applyFill="1" applyBorder="1" applyAlignment="1">
      <alignment horizontal="left" vertical="center" wrapText="1"/>
    </xf>
    <xf numFmtId="0" fontId="1" fillId="11" borderId="6" xfId="0" applyFont="1" applyFill="1" applyBorder="1" applyAlignment="1">
      <alignment horizontal="left" vertical="center" wrapText="1"/>
    </xf>
    <xf numFmtId="0" fontId="1" fillId="11" borderId="7" xfId="0" applyFont="1" applyFill="1" applyBorder="1" applyAlignment="1">
      <alignment horizontal="left" vertical="center" wrapText="1"/>
    </xf>
    <xf numFmtId="0" fontId="1" fillId="11" borderId="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6600"/>
      <color rgb="FFFA86D3"/>
      <color rgb="FFEDDBE7"/>
      <color rgb="FFCC66FF"/>
      <color rgb="FFCCCCFF"/>
      <color rgb="FF84B4E0"/>
      <color rgb="FFFFD961"/>
      <color rgb="FFCC99FF"/>
      <color rgb="FFFBA3DE"/>
      <color rgb="FFFDD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69057</xdr:rowOff>
    </xdr:from>
    <xdr:to>
      <xdr:col>14</xdr:col>
      <xdr:colOff>23813</xdr:colOff>
      <xdr:row>17</xdr:row>
      <xdr:rowOff>57150</xdr:rowOff>
    </xdr:to>
    <xdr:sp macro="" textlink="">
      <xdr:nvSpPr>
        <xdr:cNvPr id="2" name="TextBox 1">
          <a:extLst>
            <a:ext uri="{FF2B5EF4-FFF2-40B4-BE49-F238E27FC236}">
              <a16:creationId xmlns:a16="http://schemas.microsoft.com/office/drawing/2014/main" id="{92D1CAC0-2C53-4CC9-9A09-6AA27D239875}"/>
            </a:ext>
          </a:extLst>
        </xdr:cNvPr>
        <xdr:cNvSpPr txBox="1"/>
      </xdr:nvSpPr>
      <xdr:spPr>
        <a:xfrm>
          <a:off x="0" y="6479382"/>
          <a:ext cx="16530638" cy="711993"/>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400" b="0">
              <a:latin typeface="Arial" panose="020B0604020202020204" pitchFamily="34" charset="0"/>
              <a:cs typeface="Arial" panose="020B0604020202020204" pitchFamily="34" charset="0"/>
            </a:rPr>
            <a:t>Please note for Part Time applicants: if your FTE % is not present on this Template and you</a:t>
          </a:r>
          <a:r>
            <a:rPr lang="en-GB" sz="1400" b="0" baseline="0">
              <a:latin typeface="Arial" panose="020B0604020202020204" pitchFamily="34" charset="0"/>
              <a:cs typeface="Arial" panose="020B0604020202020204" pitchFamily="34" charset="0"/>
            </a:rPr>
            <a:t> would like to check the calculations that you have made</a:t>
          </a:r>
          <a:r>
            <a:rPr lang="en-GB" sz="1400" b="0">
              <a:latin typeface="Arial" panose="020B0604020202020204" pitchFamily="34" charset="0"/>
              <a:cs typeface="Arial" panose="020B0604020202020204" pitchFamily="34" charset="0"/>
            </a:rPr>
            <a:t>, please contact the Future Leaders Fellowships team on the email address provide</a:t>
          </a:r>
          <a:r>
            <a:rPr lang="en-GB" sz="1400" b="0" baseline="0">
              <a:latin typeface="Arial" panose="020B0604020202020204" pitchFamily="34" charset="0"/>
              <a:cs typeface="Arial" panose="020B0604020202020204" pitchFamily="34" charset="0"/>
            </a:rPr>
            <a:t> below:</a:t>
          </a:r>
          <a:r>
            <a:rPr lang="en-GB" sz="1400" b="0">
              <a:latin typeface="Arial" panose="020B0604020202020204" pitchFamily="34" charset="0"/>
              <a:cs typeface="Arial" panose="020B0604020202020204" pitchFamily="34" charset="0"/>
            </a:rPr>
            <a:t> </a:t>
          </a:r>
          <a:r>
            <a:rPr lang="en-GB" sz="1400" b="0" u="sng">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Fellows@ukri.org</a:t>
          </a:r>
          <a:r>
            <a:rPr lang="en-GB" sz="1400" b="0">
              <a:latin typeface="Arial" panose="020B0604020202020204" pitchFamily="34" charset="0"/>
              <a:cs typeface="Arial" panose="020B0604020202020204" pitchFamily="34" charset="0"/>
            </a:rPr>
            <a:t> </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499984740745262"/>
  </sheetPr>
  <dimension ref="A1:N29"/>
  <sheetViews>
    <sheetView tabSelected="1" zoomScale="85" zoomScaleNormal="85" workbookViewId="0">
      <selection activeCell="H3" sqref="H3"/>
    </sheetView>
  </sheetViews>
  <sheetFormatPr defaultRowHeight="14.25" x14ac:dyDescent="0.2"/>
  <cols>
    <col min="1" max="1" width="13.125" customWidth="1"/>
    <col min="2" max="2" width="40.625" customWidth="1"/>
    <col min="3" max="3" width="1.75" customWidth="1"/>
    <col min="4" max="4" width="35.25" customWidth="1"/>
    <col min="5" max="5" width="1.25" customWidth="1"/>
    <col min="6" max="6" width="31.125" customWidth="1"/>
    <col min="7" max="7" width="1.125" customWidth="1"/>
    <col min="8" max="8" width="33.5" customWidth="1"/>
    <col min="9" max="9" width="1.125" customWidth="1"/>
    <col min="10" max="10" width="30.125" customWidth="1"/>
    <col min="11" max="11" width="1" customWidth="1"/>
    <col min="12" max="12" width="29.625" customWidth="1"/>
    <col min="13" max="13" width="1" customWidth="1"/>
    <col min="14" max="14" width="30" customWidth="1"/>
  </cols>
  <sheetData>
    <row r="1" spans="1:14" ht="45.75" customHeight="1" thickBot="1" x14ac:dyDescent="0.25">
      <c r="A1" s="69" t="s">
        <v>0</v>
      </c>
      <c r="B1" s="70"/>
    </row>
    <row r="2" spans="1:14" ht="32.25" customHeight="1" thickBot="1" x14ac:dyDescent="0.3">
      <c r="A2" s="2" t="s">
        <v>1</v>
      </c>
      <c r="B2" s="2"/>
      <c r="C2" s="2"/>
      <c r="D2" s="44" t="s">
        <v>2</v>
      </c>
      <c r="E2" s="61"/>
      <c r="F2" s="62"/>
      <c r="G2" s="61"/>
      <c r="H2" s="44" t="s">
        <v>3</v>
      </c>
      <c r="I2" s="61"/>
      <c r="J2" s="62"/>
      <c r="K2" s="61"/>
      <c r="L2" s="62"/>
      <c r="M2" s="61"/>
      <c r="N2" s="62"/>
    </row>
    <row r="3" spans="1:14" ht="31.5" customHeight="1" thickBot="1" x14ac:dyDescent="0.3">
      <c r="A3" s="67"/>
      <c r="B3" s="64"/>
      <c r="C3" s="3"/>
      <c r="D3" s="54" t="s">
        <v>4</v>
      </c>
      <c r="E3" s="14"/>
      <c r="F3" s="54" t="s">
        <v>5</v>
      </c>
      <c r="G3" s="14"/>
      <c r="H3" s="73" t="s">
        <v>6</v>
      </c>
      <c r="I3" s="14"/>
      <c r="J3" s="54" t="s">
        <v>7</v>
      </c>
      <c r="K3" s="14"/>
      <c r="L3" s="54" t="s">
        <v>8</v>
      </c>
      <c r="M3" s="14"/>
      <c r="N3" s="63" t="s">
        <v>9</v>
      </c>
    </row>
    <row r="4" spans="1:14" ht="60.75" customHeight="1" thickBot="1" x14ac:dyDescent="0.3">
      <c r="A4" s="68" t="str">
        <f>VLOOKUP($H$3,Sheet2!$A$1:$AA$6,20,FALSE)</f>
        <v>Year 1</v>
      </c>
      <c r="B4" s="6" t="s">
        <v>10</v>
      </c>
      <c r="C4" s="5"/>
      <c r="D4" s="72">
        <v>60000</v>
      </c>
      <c r="E4" s="1"/>
      <c r="F4" s="21">
        <f t="shared" ref="F4:F11" si="0">D4*H4*J4</f>
        <v>60000</v>
      </c>
      <c r="G4" s="1"/>
      <c r="H4" s="12">
        <f>VLOOKUP($H$3,Sheet2!$A$1:$AA$6,2,FALSE)</f>
        <v>1</v>
      </c>
      <c r="I4" s="1"/>
      <c r="J4" s="28">
        <f>VLOOKUP($H$3,Sheet2!$A$1:$R$6,11,FALSE)</f>
        <v>1</v>
      </c>
      <c r="K4" s="24"/>
      <c r="L4" s="22">
        <f t="shared" ref="L4:L11" si="1">F4*0.8</f>
        <v>48000</v>
      </c>
      <c r="M4" s="4"/>
      <c r="N4" s="33">
        <f>D4*H4-L4</f>
        <v>12000</v>
      </c>
    </row>
    <row r="5" spans="1:14" ht="63" customHeight="1" thickBot="1" x14ac:dyDescent="0.3">
      <c r="A5" s="17" t="str">
        <f>VLOOKUP($H$3,Sheet2!$A$1:$AA$6,21,FALSE)</f>
        <v>Year 2</v>
      </c>
      <c r="B5" s="53" t="s">
        <v>11</v>
      </c>
      <c r="C5" s="16"/>
      <c r="D5" s="72">
        <v>60000</v>
      </c>
      <c r="E5" s="15"/>
      <c r="F5" s="21">
        <f t="shared" si="0"/>
        <v>60000</v>
      </c>
      <c r="G5" s="15"/>
      <c r="H5" s="13">
        <f>VLOOKUP($H$3,Sheet2!$A$1:$R$6,3,FALSE)</f>
        <v>1</v>
      </c>
      <c r="I5" s="15"/>
      <c r="J5" s="29">
        <f>VLOOKUP($H$3,Sheet2!$A$1:$R$6,12,FALSE)</f>
        <v>1</v>
      </c>
      <c r="K5" s="25"/>
      <c r="L5" s="22">
        <f t="shared" si="1"/>
        <v>48000</v>
      </c>
      <c r="M5" s="4"/>
      <c r="N5" s="33">
        <f t="shared" ref="N5:N11" si="2">D5*H5-L5</f>
        <v>12000</v>
      </c>
    </row>
    <row r="6" spans="1:14" ht="61.5" customHeight="1" thickBot="1" x14ac:dyDescent="0.3">
      <c r="A6" s="17" t="str">
        <f>VLOOKUP($H$3,Sheet2!$A$1:$AA$6,22,FALSE)</f>
        <v>Year 3</v>
      </c>
      <c r="B6" s="53" t="s">
        <v>12</v>
      </c>
      <c r="C6" s="16"/>
      <c r="D6" s="72">
        <v>60000</v>
      </c>
      <c r="E6" s="15"/>
      <c r="F6" s="21">
        <f t="shared" si="0"/>
        <v>45000</v>
      </c>
      <c r="G6" s="15"/>
      <c r="H6" s="13">
        <f>VLOOKUP($H$3,Sheet2!$A$1:$R$6,4,FALSE)</f>
        <v>1</v>
      </c>
      <c r="I6" s="15"/>
      <c r="J6" s="29">
        <f>VLOOKUP($H$3,Sheet2!$A$1:$R$6,13,FALSE)</f>
        <v>0.75</v>
      </c>
      <c r="K6" s="25"/>
      <c r="L6" s="22">
        <f t="shared" si="1"/>
        <v>36000</v>
      </c>
      <c r="M6" s="4"/>
      <c r="N6" s="33">
        <f t="shared" si="2"/>
        <v>24000</v>
      </c>
    </row>
    <row r="7" spans="1:14" ht="60.75" customHeight="1" thickBot="1" x14ac:dyDescent="0.3">
      <c r="A7" s="17" t="str">
        <f>VLOOKUP($H$3,Sheet2!$A$1:$AA$6,23,FALSE)</f>
        <v>Year 4</v>
      </c>
      <c r="B7" s="53" t="s">
        <v>12</v>
      </c>
      <c r="C7" s="16"/>
      <c r="D7" s="72">
        <v>60000</v>
      </c>
      <c r="E7" s="15"/>
      <c r="F7" s="21">
        <f t="shared" si="0"/>
        <v>45000</v>
      </c>
      <c r="G7" s="15"/>
      <c r="H7" s="13">
        <f>VLOOKUP($H$3,Sheet2!$A$1:$R$6,5,FALSE)</f>
        <v>1</v>
      </c>
      <c r="I7" s="15"/>
      <c r="J7" s="29">
        <f>VLOOKUP($H$3,Sheet2!$A$1:$R$6,14,FALSE)</f>
        <v>0.75</v>
      </c>
      <c r="K7" s="25"/>
      <c r="L7" s="22">
        <f t="shared" si="1"/>
        <v>36000</v>
      </c>
      <c r="M7" s="4"/>
      <c r="N7" s="33">
        <f t="shared" si="2"/>
        <v>24000</v>
      </c>
    </row>
    <row r="8" spans="1:14" ht="62.25" customHeight="1" thickBot="1" x14ac:dyDescent="0.3">
      <c r="A8" s="17">
        <f>VLOOKUP($H$3,Sheet2!$A$1:$AA$6,24,FALSE)</f>
        <v>0</v>
      </c>
      <c r="B8" s="60">
        <f>VLOOKUP($H$3,Sheet2!$A$1:$AJ$6,33,FALSE)</f>
        <v>0</v>
      </c>
      <c r="C8" s="16"/>
      <c r="D8" s="72">
        <v>0</v>
      </c>
      <c r="E8" s="15"/>
      <c r="F8" s="21">
        <f>VLOOKUP($H$3,Sheet2!$A$1:$AM$6,37,FALSE)*D8*H8*J8</f>
        <v>0</v>
      </c>
      <c r="G8" s="15"/>
      <c r="H8" s="13">
        <f>VLOOKUP($H$3,Sheet2!$A$1:$R$6,6,FALSE)</f>
        <v>0</v>
      </c>
      <c r="I8" s="15"/>
      <c r="J8" s="29">
        <f>VLOOKUP($H$3,Sheet2!$A$1:$R$6,15,FALSE)</f>
        <v>0</v>
      </c>
      <c r="K8" s="25"/>
      <c r="L8" s="22">
        <f t="shared" si="1"/>
        <v>0</v>
      </c>
      <c r="M8" s="4"/>
      <c r="N8" s="33">
        <f>VLOOKUP($H$3,Sheet2!$A$1:$AP$6,40,FALSE)*D8*H8-L8</f>
        <v>0</v>
      </c>
    </row>
    <row r="9" spans="1:14" ht="67.5" customHeight="1" thickBot="1" x14ac:dyDescent="0.3">
      <c r="A9" s="17">
        <f>VLOOKUP($H$3,Sheet2!$A$1:$AA$6,25,FALSE)</f>
        <v>0</v>
      </c>
      <c r="B9" s="60">
        <f>VLOOKUP($H$3,Sheet2!$A$1:$AJ$6,34,FALSE)</f>
        <v>0</v>
      </c>
      <c r="C9" s="16"/>
      <c r="D9" s="72">
        <v>0</v>
      </c>
      <c r="E9" s="15"/>
      <c r="F9" s="21">
        <f>VLOOKUP($H$3,Sheet2!$A$1:$AM$6,38,FALSE)*D9*H9*J9</f>
        <v>0</v>
      </c>
      <c r="G9" s="15"/>
      <c r="H9" s="13">
        <f>VLOOKUP($H$3,Sheet2!$A$1:$R$6,7,FALSE)</f>
        <v>0</v>
      </c>
      <c r="I9" s="15"/>
      <c r="J9" s="29">
        <f>VLOOKUP($H$3,Sheet2!$A$1:$R$6,16,FALSE)</f>
        <v>0</v>
      </c>
      <c r="K9" s="25"/>
      <c r="L9" s="22">
        <f t="shared" si="1"/>
        <v>0</v>
      </c>
      <c r="M9" s="4"/>
      <c r="N9" s="33">
        <f>VLOOKUP($H$3,Sheet2!$A$1:$AP$6,41,FALSE)*D9*H9-L9</f>
        <v>0</v>
      </c>
    </row>
    <row r="10" spans="1:14" ht="69" customHeight="1" thickBot="1" x14ac:dyDescent="0.3">
      <c r="A10" s="17">
        <f>VLOOKUP($H$3,Sheet2!$A$1:$AA$6,26,FALSE)</f>
        <v>0</v>
      </c>
      <c r="B10" s="60">
        <f>VLOOKUP($H$3,Sheet2!$A$1:$AJ$6,35,FALSE)</f>
        <v>0</v>
      </c>
      <c r="C10" s="16"/>
      <c r="D10" s="72">
        <v>0</v>
      </c>
      <c r="E10" s="15"/>
      <c r="F10" s="21">
        <f>VLOOKUP($H$3,Sheet2!$A$1:$AM$6,39,FALSE)*D10*H10*J10</f>
        <v>0</v>
      </c>
      <c r="G10" s="15"/>
      <c r="H10" s="13">
        <f>VLOOKUP($H$3,Sheet2!$A$1:$R$6,8,FALSE)</f>
        <v>0</v>
      </c>
      <c r="I10" s="15"/>
      <c r="J10" s="29">
        <f>VLOOKUP($H$3,Sheet2!$A$1:$R$6,17,FALSE)</f>
        <v>0</v>
      </c>
      <c r="K10" s="25"/>
      <c r="L10" s="22">
        <f t="shared" si="1"/>
        <v>0</v>
      </c>
      <c r="M10" s="4"/>
      <c r="N10" s="33">
        <f>VLOOKUP($H$3,Sheet2!$A$1:$AP$6,42,FALSE)*D10*H10-L10</f>
        <v>0</v>
      </c>
    </row>
    <row r="11" spans="1:14" ht="63.75" customHeight="1" thickBot="1" x14ac:dyDescent="0.3">
      <c r="A11" s="65">
        <f>VLOOKUP($H$3,Sheet2!$A$1:$AA$6,27,FALSE)</f>
        <v>0</v>
      </c>
      <c r="B11" s="60">
        <f>VLOOKUP($H$3,Sheet2!$A$1:$AJ$6,36,FALSE)</f>
        <v>0</v>
      </c>
      <c r="C11" s="11"/>
      <c r="D11" s="72">
        <v>0</v>
      </c>
      <c r="E11" s="15"/>
      <c r="F11" s="21">
        <f t="shared" si="0"/>
        <v>0</v>
      </c>
      <c r="G11" s="15"/>
      <c r="H11" s="13">
        <f>VLOOKUP($H$3,Sheet2!$A$1:$R$6,9,FALSE)</f>
        <v>0</v>
      </c>
      <c r="I11" s="15"/>
      <c r="J11" s="29">
        <f>VLOOKUP($H$3,Sheet2!$A$1:$R$6,18,FALSE)</f>
        <v>0</v>
      </c>
      <c r="K11" s="25"/>
      <c r="L11" s="22">
        <f t="shared" si="1"/>
        <v>0</v>
      </c>
      <c r="M11" s="4"/>
      <c r="N11" s="33">
        <f t="shared" si="2"/>
        <v>0</v>
      </c>
    </row>
    <row r="12" spans="1:14" ht="38.25" customHeight="1" thickBot="1" x14ac:dyDescent="0.3">
      <c r="A12" s="67"/>
      <c r="B12" s="66" t="s">
        <v>13</v>
      </c>
      <c r="C12" s="3"/>
      <c r="D12" s="26">
        <f>SUM(D4:D11)</f>
        <v>240000</v>
      </c>
      <c r="E12" s="15"/>
      <c r="F12" s="74">
        <f>SUM(F4:F11)</f>
        <v>210000</v>
      </c>
      <c r="G12" s="23"/>
      <c r="H12" s="55"/>
      <c r="I12" s="23"/>
      <c r="J12" s="30"/>
      <c r="K12" s="25"/>
      <c r="L12" s="27">
        <f>SUM(L4:L11)</f>
        <v>168000</v>
      </c>
      <c r="M12" s="4"/>
      <c r="N12" s="34">
        <f>SUM(N4:N11)</f>
        <v>72000</v>
      </c>
    </row>
    <row r="15" spans="1:14" s="7" customFormat="1" ht="25.5" customHeight="1" x14ac:dyDescent="0.2"/>
    <row r="16" spans="1:14" s="7" customFormat="1" x14ac:dyDescent="0.2"/>
    <row r="17" s="7" customFormat="1" x14ac:dyDescent="0.2"/>
    <row r="18" s="9" customFormat="1" ht="15" x14ac:dyDescent="0.2"/>
    <row r="19" s="8" customFormat="1" ht="15" x14ac:dyDescent="0.25"/>
    <row r="20" s="8" customFormat="1" ht="15" x14ac:dyDescent="0.25"/>
    <row r="21" s="8" customFormat="1" ht="15" x14ac:dyDescent="0.25"/>
    <row r="22" s="8" customFormat="1" ht="15" x14ac:dyDescent="0.25"/>
    <row r="23" s="8" customFormat="1" ht="15" x14ac:dyDescent="0.25"/>
    <row r="24" s="8" customFormat="1" ht="15" x14ac:dyDescent="0.25"/>
    <row r="25" s="8" customFormat="1" ht="15" x14ac:dyDescent="0.25"/>
    <row r="26" s="8" customFormat="1" ht="15" x14ac:dyDescent="0.25"/>
    <row r="27" s="8" customFormat="1" ht="15" x14ac:dyDescent="0.25"/>
    <row r="28" s="8" customFormat="1" ht="15" x14ac:dyDescent="0.25"/>
    <row r="29" s="8" customFormat="1" ht="52.5" customHeight="1" x14ac:dyDescent="0.25"/>
  </sheetData>
  <sheetProtection algorithmName="SHA-512" hashValue="aACwwf8HGr3e8PDfPO4Eym+FHcFD/NS+2n/rD1rrLaMUdooy5kgmLC2RhGgMG6LYDmBFH7+snWVyZWsB6mNfZg==" saltValue="nulmZGWlTPZrtJNs4b0YHQ==" spinCount="100000" sheet="1"/>
  <protectedRanges>
    <protectedRange algorithmName="SHA-512" hashValue="eJTERORmRMX8/sNiq9E1GzvQpv+9KQ9kY6wdchIFaR6NwRlrLrNPWWelZyTLmCJhZFrxzeojt1TqnTqBIuXvnQ==" saltValue="nhOSLShhW542LziVgdjQeg==" spinCount="100000" sqref="F33:N1048576 F2:N13" name="Range1"/>
  </protectedRanges>
  <dataValidations xWindow="1630" yWindow="666" count="6">
    <dataValidation allowBlank="1" showInputMessage="1" showErrorMessage="1" promptTitle="Total Salary Request" prompt="This Column will show you the Total Salary requested each year including Tapering." sqref="F4:F11" xr:uid="{00000000-0002-0000-0000-000000000000}"/>
    <dataValidation allowBlank="1" showInputMessage="1" showErrorMessage="1" promptTitle="Salary Tapering" prompt="This Column will explain the Tapering of your requested salary depending on the FTE selected." sqref="J4:J11" xr:uid="{00000000-0002-0000-0000-000001000000}"/>
    <dataValidation allowBlank="1" showInputMessage="1" showErrorMessage="1" promptTitle="UKRI Contributions" prompt="This Column will explain the yearly contribution of funds from UK Research and Innovation." sqref="L4:L11" xr:uid="{00000000-0002-0000-0000-000002000000}"/>
    <dataValidation allowBlank="1" showInputMessage="1" showErrorMessage="1" promptTitle="Host Funds Required" prompt="This column explain the yearly funds required by your Host Organisation." sqref="N4:N11" xr:uid="{00000000-0002-0000-0000-000003000000}"/>
    <dataValidation allowBlank="1" showInputMessage="1" showErrorMessage="1" promptTitle="Salary (Plus Increment/Rise)" prompt="Please input the Gross Salary costs for each Year (including any allowances and National Insurance Contributions)." sqref="D4:D11" xr:uid="{00000000-0002-0000-0000-000004000000}"/>
    <dataValidation allowBlank="1" showInputMessage="1" showErrorMessage="1" promptTitle="Hours Requested" prompt="Please indicate the FTE requested by using the drop down box provided, see Guidence below." sqref="H4:H11" xr:uid="{00000000-0002-0000-0000-000005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xWindow="1630" yWindow="666" count="1">
        <x14:dataValidation type="list" allowBlank="1" showInputMessage="1" showErrorMessage="1" xr:uid="{00000000-0002-0000-0000-000006000000}">
          <x14:formula1>
            <xm:f>Sheet2!$A$1:$A$6</xm:f>
          </x14:formula1>
          <xm:sqref>H3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5"/>
  <sheetViews>
    <sheetView workbookViewId="0">
      <selection activeCell="B14" sqref="B14:N14"/>
    </sheetView>
  </sheetViews>
  <sheetFormatPr defaultRowHeight="14.25" x14ac:dyDescent="0.2"/>
  <cols>
    <col min="1" max="1" width="15.625" customWidth="1"/>
    <col min="2" max="2" width="19.25" customWidth="1"/>
    <col min="3" max="3" width="16.375" customWidth="1"/>
    <col min="4" max="4" width="12.25" customWidth="1"/>
    <col min="5" max="5" width="14.375" customWidth="1"/>
    <col min="6" max="6" width="12" customWidth="1"/>
    <col min="7" max="7" width="11.875" customWidth="1"/>
    <col min="8" max="8" width="13.5" customWidth="1"/>
    <col min="9" max="9" width="13.625" customWidth="1"/>
    <col min="10" max="10" width="14.5" customWidth="1"/>
    <col min="11" max="11" width="12.625" customWidth="1"/>
    <col min="12" max="12" width="17.75" customWidth="1"/>
    <col min="13" max="13" width="17.25" customWidth="1"/>
    <col min="14" max="14" width="25.625" customWidth="1"/>
  </cols>
  <sheetData>
    <row r="1" spans="1:15" ht="15" thickBot="1" x14ac:dyDescent="0.25"/>
    <row r="2" spans="1:15" ht="21" thickBot="1" x14ac:dyDescent="0.3">
      <c r="A2" s="7"/>
      <c r="B2" s="41" t="s">
        <v>14</v>
      </c>
      <c r="C2" s="7"/>
      <c r="D2" s="7"/>
      <c r="E2" s="7"/>
      <c r="F2" s="7"/>
      <c r="G2" s="7"/>
      <c r="H2" s="7"/>
      <c r="I2" s="7"/>
      <c r="J2" s="7"/>
      <c r="K2" s="7"/>
      <c r="L2" s="7"/>
      <c r="M2" s="7"/>
      <c r="N2" s="8" t="s">
        <v>15</v>
      </c>
      <c r="O2" s="7"/>
    </row>
    <row r="3" spans="1:15" ht="15" thickBot="1" x14ac:dyDescent="0.25">
      <c r="A3" s="7"/>
      <c r="B3" s="7"/>
      <c r="C3" s="7"/>
      <c r="D3" s="7"/>
      <c r="E3" s="7"/>
      <c r="F3" s="7"/>
      <c r="G3" s="7"/>
      <c r="H3" s="7"/>
      <c r="I3" s="7"/>
      <c r="J3" s="7"/>
      <c r="K3" s="7"/>
      <c r="L3" s="7"/>
      <c r="M3" s="7"/>
      <c r="N3" s="7"/>
      <c r="O3" s="7"/>
    </row>
    <row r="4" spans="1:15" ht="32.25" customHeight="1" thickBot="1" x14ac:dyDescent="0.25">
      <c r="A4" s="44" t="s">
        <v>16</v>
      </c>
      <c r="B4" s="45" t="s">
        <v>17</v>
      </c>
      <c r="C4" s="46"/>
      <c r="D4" s="46"/>
      <c r="E4" s="46"/>
      <c r="F4" s="46"/>
      <c r="G4" s="46"/>
      <c r="H4" s="46"/>
      <c r="I4" s="46"/>
      <c r="J4" s="42"/>
      <c r="K4" s="42"/>
      <c r="L4" s="42"/>
      <c r="M4" s="42"/>
      <c r="N4" s="43"/>
      <c r="O4" s="7"/>
    </row>
    <row r="5" spans="1:15" ht="34.5" customHeight="1" thickBot="1" x14ac:dyDescent="0.25">
      <c r="A5" s="40" t="s">
        <v>18</v>
      </c>
      <c r="B5" s="18" t="s">
        <v>19</v>
      </c>
      <c r="C5" s="19"/>
      <c r="D5" s="19"/>
      <c r="E5" s="19"/>
      <c r="F5" s="19"/>
      <c r="G5" s="19"/>
      <c r="H5" s="19"/>
      <c r="I5" s="19"/>
      <c r="J5" s="19"/>
      <c r="K5" s="19"/>
      <c r="L5" s="19"/>
      <c r="M5" s="19"/>
      <c r="N5" s="20"/>
      <c r="O5" s="9"/>
    </row>
    <row r="6" spans="1:15" ht="38.25" customHeight="1" thickBot="1" x14ac:dyDescent="0.3">
      <c r="A6" s="40" t="s">
        <v>20</v>
      </c>
      <c r="B6" s="18" t="s">
        <v>19</v>
      </c>
      <c r="C6" s="19"/>
      <c r="D6" s="19"/>
      <c r="E6" s="19"/>
      <c r="F6" s="19"/>
      <c r="G6" s="19"/>
      <c r="H6" s="19"/>
      <c r="I6" s="19"/>
      <c r="J6" s="19"/>
      <c r="K6" s="19"/>
      <c r="L6" s="19"/>
      <c r="M6" s="19"/>
      <c r="N6" s="20"/>
      <c r="O6" s="8"/>
    </row>
    <row r="7" spans="1:15" ht="39" customHeight="1" thickBot="1" x14ac:dyDescent="0.3">
      <c r="A7" s="40" t="s">
        <v>21</v>
      </c>
      <c r="B7" s="18" t="s">
        <v>19</v>
      </c>
      <c r="C7" s="19"/>
      <c r="D7" s="19"/>
      <c r="E7" s="19"/>
      <c r="F7" s="19"/>
      <c r="G7" s="19"/>
      <c r="H7" s="19"/>
      <c r="I7" s="19"/>
      <c r="J7" s="19"/>
      <c r="K7" s="19"/>
      <c r="L7" s="19"/>
      <c r="M7" s="19"/>
      <c r="N7" s="20"/>
      <c r="O7" s="8"/>
    </row>
    <row r="8" spans="1:15" ht="37.5" customHeight="1" thickBot="1" x14ac:dyDescent="0.3">
      <c r="A8" s="40" t="s">
        <v>22</v>
      </c>
      <c r="B8" s="18" t="s">
        <v>19</v>
      </c>
      <c r="C8" s="19"/>
      <c r="D8" s="19"/>
      <c r="E8" s="19"/>
      <c r="F8" s="19"/>
      <c r="G8" s="19"/>
      <c r="H8" s="19"/>
      <c r="I8" s="19"/>
      <c r="J8" s="19"/>
      <c r="K8" s="19"/>
      <c r="L8" s="19"/>
      <c r="M8" s="19"/>
      <c r="N8" s="20"/>
      <c r="O8" s="8"/>
    </row>
    <row r="9" spans="1:15" ht="39.75" customHeight="1" thickBot="1" x14ac:dyDescent="0.3">
      <c r="A9" s="40" t="s">
        <v>23</v>
      </c>
      <c r="B9" s="18" t="s">
        <v>19</v>
      </c>
      <c r="C9" s="19"/>
      <c r="D9" s="19"/>
      <c r="E9" s="19"/>
      <c r="F9" s="19"/>
      <c r="G9" s="19"/>
      <c r="H9" s="19"/>
      <c r="I9" s="19"/>
      <c r="J9" s="19"/>
      <c r="K9" s="19"/>
      <c r="L9" s="19"/>
      <c r="M9" s="19"/>
      <c r="N9" s="20"/>
      <c r="O9" s="8"/>
    </row>
    <row r="10" spans="1:15" ht="40.5" customHeight="1" thickBot="1" x14ac:dyDescent="0.3">
      <c r="A10" s="40" t="s">
        <v>24</v>
      </c>
      <c r="B10" s="18" t="s">
        <v>19</v>
      </c>
      <c r="C10" s="19"/>
      <c r="D10" s="19"/>
      <c r="E10" s="19"/>
      <c r="F10" s="19"/>
      <c r="G10" s="19"/>
      <c r="H10" s="19"/>
      <c r="I10" s="19"/>
      <c r="J10" s="19"/>
      <c r="K10" s="19"/>
      <c r="L10" s="19"/>
      <c r="M10" s="19"/>
      <c r="N10" s="20"/>
      <c r="O10" s="8"/>
    </row>
    <row r="11" spans="1:15" ht="30.75" thickBot="1" x14ac:dyDescent="0.3">
      <c r="A11" s="40" t="s">
        <v>25</v>
      </c>
      <c r="B11" s="18" t="s">
        <v>19</v>
      </c>
      <c r="C11" s="19"/>
      <c r="D11" s="19"/>
      <c r="E11" s="19"/>
      <c r="F11" s="19"/>
      <c r="G11" s="19"/>
      <c r="H11" s="19"/>
      <c r="I11" s="19"/>
      <c r="J11" s="19"/>
      <c r="K11" s="19"/>
      <c r="L11" s="19"/>
      <c r="M11" s="19"/>
      <c r="N11" s="20"/>
      <c r="O11" s="8"/>
    </row>
    <row r="12" spans="1:15" ht="30.75" thickBot="1" x14ac:dyDescent="0.3">
      <c r="A12" s="40" t="s">
        <v>26</v>
      </c>
      <c r="B12" s="18" t="s">
        <v>19</v>
      </c>
      <c r="C12" s="19"/>
      <c r="D12" s="19"/>
      <c r="E12" s="19"/>
      <c r="F12" s="19"/>
      <c r="G12" s="19"/>
      <c r="H12" s="19"/>
      <c r="I12" s="19"/>
      <c r="J12" s="19"/>
      <c r="K12" s="19"/>
      <c r="L12" s="19"/>
      <c r="M12" s="19"/>
      <c r="N12" s="20"/>
      <c r="O12" s="8"/>
    </row>
    <row r="13" spans="1:15" ht="37.5" customHeight="1" thickBot="1" x14ac:dyDescent="0.3">
      <c r="A13" s="10" t="s">
        <v>27</v>
      </c>
      <c r="B13" s="86" t="s">
        <v>28</v>
      </c>
      <c r="C13" s="87"/>
      <c r="D13" s="87"/>
      <c r="E13" s="87"/>
      <c r="F13" s="87"/>
      <c r="G13" s="87"/>
      <c r="H13" s="87"/>
      <c r="I13" s="87"/>
      <c r="J13" s="87"/>
      <c r="K13" s="87"/>
      <c r="L13" s="87"/>
      <c r="M13" s="87"/>
      <c r="N13" s="88"/>
      <c r="O13" s="8"/>
    </row>
    <row r="14" spans="1:15" ht="50.1" customHeight="1" thickBot="1" x14ac:dyDescent="0.3">
      <c r="A14" s="50"/>
      <c r="B14" s="83" t="s">
        <v>29</v>
      </c>
      <c r="C14" s="84"/>
      <c r="D14" s="84"/>
      <c r="E14" s="84"/>
      <c r="F14" s="84"/>
      <c r="G14" s="84"/>
      <c r="H14" s="84"/>
      <c r="I14" s="84"/>
      <c r="J14" s="84"/>
      <c r="K14" s="84"/>
      <c r="L14" s="84"/>
      <c r="M14" s="84"/>
      <c r="N14" s="85"/>
      <c r="O14" s="8"/>
    </row>
    <row r="15" spans="1:15" ht="31.5" customHeight="1" thickBot="1" x14ac:dyDescent="0.3">
      <c r="A15" s="50"/>
      <c r="B15" s="47" t="s">
        <v>30</v>
      </c>
      <c r="C15" s="48"/>
      <c r="D15" s="48"/>
      <c r="E15" s="48"/>
      <c r="F15" s="48"/>
      <c r="G15" s="48"/>
      <c r="H15" s="48"/>
      <c r="I15" s="48"/>
      <c r="J15" s="48"/>
      <c r="K15" s="48"/>
      <c r="L15" s="48"/>
      <c r="M15" s="48"/>
      <c r="N15" s="49"/>
      <c r="O15" s="8"/>
    </row>
    <row r="16" spans="1:15" ht="0.75" customHeight="1" thickBot="1" x14ac:dyDescent="0.3">
      <c r="A16" s="51"/>
      <c r="B16" s="8"/>
      <c r="C16" s="8"/>
      <c r="D16" s="8"/>
      <c r="E16" s="8"/>
      <c r="F16" s="8"/>
      <c r="G16" s="8"/>
      <c r="H16" s="8"/>
      <c r="I16" s="8"/>
      <c r="J16" s="8"/>
      <c r="K16" s="8"/>
      <c r="L16" s="8"/>
      <c r="M16" s="8"/>
      <c r="N16" s="32"/>
      <c r="O16" s="31"/>
    </row>
    <row r="17" spans="1:29" ht="57" customHeight="1" thickBot="1" x14ac:dyDescent="0.25">
      <c r="A17" s="36"/>
      <c r="B17" s="37"/>
      <c r="C17" s="37"/>
      <c r="D17" s="37"/>
      <c r="E17" s="37"/>
      <c r="F17" s="37"/>
      <c r="G17" s="37"/>
      <c r="H17" s="37"/>
      <c r="I17" s="37"/>
      <c r="J17" s="37"/>
      <c r="K17" s="37"/>
      <c r="L17" s="37"/>
      <c r="M17" s="37"/>
      <c r="N17" s="38"/>
      <c r="O17" s="39"/>
    </row>
    <row r="18" spans="1:29" ht="15" x14ac:dyDescent="0.25">
      <c r="A18" s="8"/>
      <c r="B18" s="8"/>
      <c r="C18" s="8"/>
      <c r="D18" s="8"/>
      <c r="E18" s="8"/>
      <c r="F18" s="8"/>
      <c r="G18" s="8"/>
      <c r="H18" s="8"/>
      <c r="I18" s="8"/>
      <c r="J18" s="8"/>
      <c r="K18" s="8"/>
      <c r="L18" s="8"/>
      <c r="M18" s="8"/>
      <c r="N18" s="8"/>
    </row>
    <row r="19" spans="1:29" ht="33.75" x14ac:dyDescent="0.5">
      <c r="A19" s="75" t="s">
        <v>31</v>
      </c>
      <c r="B19" s="76" t="s">
        <v>32</v>
      </c>
      <c r="C19" s="78"/>
      <c r="D19" s="78"/>
      <c r="E19" s="78"/>
      <c r="F19" s="78"/>
      <c r="G19" s="78"/>
      <c r="H19" s="78"/>
      <c r="I19" s="78"/>
      <c r="J19" s="78"/>
      <c r="K19" s="78"/>
      <c r="L19" s="78"/>
      <c r="M19" s="78"/>
      <c r="N19" s="78"/>
      <c r="O19" s="78"/>
      <c r="P19" s="78"/>
      <c r="Q19" s="78"/>
      <c r="R19" s="78"/>
      <c r="S19" s="78"/>
      <c r="T19" s="78"/>
      <c r="U19" s="78"/>
      <c r="V19" s="78"/>
      <c r="W19" s="78"/>
      <c r="X19" s="78"/>
      <c r="Y19" s="78"/>
      <c r="Z19" s="77"/>
      <c r="AA19" s="77"/>
      <c r="AB19" s="77"/>
      <c r="AC19" s="9"/>
    </row>
    <row r="20" spans="1:29" ht="15" x14ac:dyDescent="0.25">
      <c r="A20" s="7"/>
      <c r="B20" s="7"/>
      <c r="C20" s="7"/>
      <c r="D20" s="7"/>
      <c r="E20" s="7"/>
      <c r="F20" s="7"/>
      <c r="G20" s="7"/>
      <c r="H20" s="7"/>
      <c r="I20" s="7"/>
      <c r="J20" s="7"/>
      <c r="K20" s="7"/>
      <c r="L20" s="7"/>
      <c r="M20" s="7"/>
      <c r="N20" s="7"/>
      <c r="O20" s="7"/>
      <c r="P20" s="7"/>
      <c r="Q20" s="7"/>
      <c r="R20" s="7"/>
      <c r="S20" s="7"/>
      <c r="T20" s="7"/>
      <c r="U20" s="7"/>
      <c r="V20" s="7"/>
      <c r="W20" s="7"/>
      <c r="X20" s="7"/>
      <c r="Y20" s="7"/>
      <c r="Z20" s="8"/>
      <c r="AA20" s="8"/>
      <c r="AB20" s="8"/>
      <c r="AC20" s="8"/>
    </row>
    <row r="21" spans="1:29" ht="15" x14ac:dyDescent="0.25">
      <c r="A21" s="8"/>
      <c r="B21" s="7"/>
      <c r="C21" s="7"/>
      <c r="D21" s="7"/>
      <c r="E21" s="7"/>
      <c r="F21" s="7"/>
      <c r="G21" s="7"/>
      <c r="H21" s="7"/>
      <c r="I21" s="7"/>
      <c r="J21" s="7"/>
      <c r="K21" s="7"/>
      <c r="L21" s="7"/>
      <c r="M21" s="7"/>
      <c r="N21" s="7"/>
      <c r="O21" s="7"/>
      <c r="P21" s="7"/>
      <c r="Q21" s="7"/>
      <c r="R21" s="7"/>
      <c r="S21" s="7"/>
      <c r="T21" s="7"/>
      <c r="U21" s="7"/>
      <c r="V21" s="7"/>
      <c r="W21" s="7"/>
      <c r="X21" s="7"/>
      <c r="Y21" s="7"/>
      <c r="Z21" s="8"/>
      <c r="AA21" s="8"/>
      <c r="AB21" s="8"/>
      <c r="AC21" s="8"/>
    </row>
    <row r="22" spans="1:29" ht="15" x14ac:dyDescent="0.25">
      <c r="A22" s="7"/>
      <c r="B22" s="7"/>
      <c r="C22" s="7"/>
      <c r="D22" s="7"/>
      <c r="E22" s="7"/>
      <c r="F22" s="7"/>
      <c r="G22" s="7"/>
      <c r="H22" s="7"/>
      <c r="I22" s="7"/>
      <c r="J22" s="7"/>
      <c r="K22" s="7"/>
      <c r="L22" s="7"/>
      <c r="M22" s="7"/>
      <c r="N22" s="7"/>
      <c r="O22" s="7"/>
      <c r="P22" s="7"/>
      <c r="Q22" s="7"/>
      <c r="R22" s="7"/>
      <c r="S22" s="7"/>
      <c r="T22" s="7"/>
      <c r="U22" s="7"/>
      <c r="V22" s="7"/>
      <c r="W22" s="7"/>
      <c r="X22" s="7"/>
      <c r="Y22" s="7"/>
      <c r="Z22" s="8"/>
      <c r="AA22" s="8"/>
      <c r="AB22" s="8"/>
      <c r="AC22" s="8"/>
    </row>
    <row r="23" spans="1:29" ht="15" x14ac:dyDescent="0.25">
      <c r="A23" s="7"/>
      <c r="B23" s="7"/>
      <c r="C23" s="7"/>
      <c r="D23" s="7"/>
      <c r="E23" s="7"/>
      <c r="F23" s="7"/>
      <c r="G23" s="7"/>
      <c r="H23" s="7"/>
      <c r="I23" s="7"/>
      <c r="J23" s="7"/>
      <c r="K23" s="7"/>
      <c r="L23" s="7"/>
      <c r="M23" s="7"/>
      <c r="N23" s="7"/>
      <c r="O23" s="7"/>
      <c r="P23" s="7"/>
      <c r="Q23" s="7"/>
      <c r="R23" s="7"/>
      <c r="S23" s="7"/>
      <c r="T23" s="7"/>
      <c r="U23" s="7"/>
      <c r="V23" s="7"/>
      <c r="W23" s="7"/>
      <c r="X23" s="7"/>
      <c r="Y23" s="7"/>
      <c r="Z23" s="8"/>
      <c r="AA23" s="8"/>
      <c r="AB23" s="8"/>
      <c r="AC23" s="8"/>
    </row>
    <row r="24" spans="1:29" ht="15" x14ac:dyDescent="0.25">
      <c r="A24" s="7"/>
      <c r="B24" s="7"/>
      <c r="C24" s="7"/>
      <c r="D24" s="7"/>
      <c r="E24" s="7"/>
      <c r="F24" s="7"/>
      <c r="G24" s="7"/>
      <c r="H24" s="7"/>
      <c r="I24" s="7"/>
      <c r="J24" s="7"/>
      <c r="K24" s="7"/>
      <c r="L24" s="7"/>
      <c r="M24" s="7"/>
      <c r="N24" s="7"/>
      <c r="O24" s="7"/>
      <c r="P24" s="7"/>
      <c r="Q24" s="7"/>
      <c r="R24" s="7"/>
      <c r="S24" s="7"/>
      <c r="T24" s="7"/>
      <c r="U24" s="7"/>
      <c r="V24" s="7"/>
      <c r="W24" s="7"/>
      <c r="X24" s="7"/>
      <c r="Y24" s="7"/>
      <c r="Z24" s="8"/>
      <c r="AA24" s="8"/>
      <c r="AB24" s="8"/>
      <c r="AC24" s="8"/>
    </row>
    <row r="25" spans="1:29" ht="15" x14ac:dyDescent="0.25">
      <c r="A25" s="7"/>
      <c r="B25" s="7"/>
      <c r="C25" s="7"/>
      <c r="D25" s="7"/>
      <c r="E25" s="7"/>
      <c r="F25" s="7"/>
      <c r="G25" s="7"/>
      <c r="H25" s="7"/>
      <c r="I25" s="7"/>
      <c r="J25" s="7"/>
      <c r="K25" s="7"/>
      <c r="L25" s="7"/>
      <c r="M25" s="7"/>
      <c r="N25" s="7"/>
      <c r="O25" s="7"/>
      <c r="P25" s="7"/>
      <c r="Q25" s="7"/>
      <c r="R25" s="7"/>
      <c r="S25" s="7"/>
      <c r="T25" s="7"/>
      <c r="U25" s="7"/>
      <c r="V25" s="7"/>
      <c r="W25" s="7"/>
      <c r="X25" s="7"/>
      <c r="Y25" s="7"/>
      <c r="Z25" s="8"/>
      <c r="AA25" s="8"/>
      <c r="AB25" s="8"/>
      <c r="AC25" s="8"/>
    </row>
  </sheetData>
  <sheetProtection algorithmName="SHA-512" hashValue="WwDKOsBXf+hO7IV5ikWBXA1xuAucHOW8BcGyiHQngbfXcmBZCbXh9RoB6Q0e2ZNj8nUsFHPeirh04sld+Gdt0Q==" saltValue="IPpMm8zhxprZWHuIsBbnJA==" spinCount="100000" sheet="1" selectLockedCells="1" selectUnlockedCells="1"/>
  <protectedRanges>
    <protectedRange algorithmName="SHA-512" hashValue="eJTERORmRMX8/sNiq9E1GzvQpv+9KQ9kY6wdchIFaR6NwRlrLrNPWWelZyTLmCJhZFrxzeojt1TqnTqBIuXvnQ==" saltValue="nhOSLShhW542LziVgdjQeg==" spinCount="100000" sqref="F16:N20 F1:N15" name="Range1"/>
  </protectedRanges>
  <mergeCells count="2">
    <mergeCell ref="B14:N14"/>
    <mergeCell ref="B13:N13"/>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16"/>
  <sheetViews>
    <sheetView workbookViewId="0">
      <selection activeCell="A5" sqref="A5"/>
    </sheetView>
  </sheetViews>
  <sheetFormatPr defaultRowHeight="14.25" x14ac:dyDescent="0.2"/>
  <cols>
    <col min="39" max="39" width="9" style="71"/>
  </cols>
  <sheetData>
    <row r="1" spans="1:42" ht="15.75" thickBot="1" x14ac:dyDescent="0.3">
      <c r="A1" s="31" t="s">
        <v>6</v>
      </c>
      <c r="B1" s="35">
        <v>1</v>
      </c>
      <c r="C1" s="35">
        <v>1</v>
      </c>
      <c r="D1" s="35">
        <v>1</v>
      </c>
      <c r="E1" s="35">
        <v>1</v>
      </c>
      <c r="K1" s="35">
        <v>1</v>
      </c>
      <c r="L1" s="35">
        <v>1</v>
      </c>
      <c r="M1" s="35">
        <v>0.75</v>
      </c>
      <c r="N1" s="35">
        <v>0.75</v>
      </c>
      <c r="T1" s="17" t="s">
        <v>33</v>
      </c>
      <c r="U1" s="17" t="s">
        <v>34</v>
      </c>
      <c r="V1" s="17" t="s">
        <v>35</v>
      </c>
      <c r="W1" s="17" t="s">
        <v>36</v>
      </c>
      <c r="X1" s="17"/>
      <c r="Y1" s="17"/>
      <c r="Z1" s="17"/>
      <c r="AA1" s="17"/>
      <c r="AC1" s="20" t="s">
        <v>10</v>
      </c>
      <c r="AD1" s="20" t="s">
        <v>10</v>
      </c>
      <c r="AE1" s="20" t="s">
        <v>10</v>
      </c>
      <c r="AF1" s="20" t="s">
        <v>10</v>
      </c>
      <c r="AG1" s="20"/>
      <c r="AH1" s="20"/>
      <c r="AI1" s="20"/>
      <c r="AJ1" s="19"/>
      <c r="AK1" s="71">
        <v>1</v>
      </c>
      <c r="AL1" s="71">
        <v>1</v>
      </c>
      <c r="AM1" s="71">
        <v>1</v>
      </c>
      <c r="AN1" s="71">
        <v>1</v>
      </c>
      <c r="AO1" s="71">
        <v>1</v>
      </c>
      <c r="AP1" s="71">
        <v>1</v>
      </c>
    </row>
    <row r="2" spans="1:42" ht="15.75" thickBot="1" x14ac:dyDescent="0.3">
      <c r="A2" s="31" t="s">
        <v>37</v>
      </c>
      <c r="B2" s="35">
        <v>0.9</v>
      </c>
      <c r="C2" s="35">
        <v>0.9</v>
      </c>
      <c r="D2" s="35">
        <v>0.9</v>
      </c>
      <c r="E2" s="35">
        <v>0.9</v>
      </c>
      <c r="F2" s="35">
        <v>0.9</v>
      </c>
      <c r="K2" s="35">
        <v>1</v>
      </c>
      <c r="L2" s="35">
        <v>1</v>
      </c>
      <c r="M2" s="35">
        <v>0.8</v>
      </c>
      <c r="N2" s="35">
        <v>0.75</v>
      </c>
      <c r="O2" s="35">
        <v>0.75</v>
      </c>
      <c r="T2" s="17" t="s">
        <v>33</v>
      </c>
      <c r="U2" s="17" t="s">
        <v>34</v>
      </c>
      <c r="V2" s="17" t="s">
        <v>35</v>
      </c>
      <c r="W2" s="17" t="s">
        <v>36</v>
      </c>
      <c r="X2" s="17" t="s">
        <v>38</v>
      </c>
      <c r="Y2" s="17"/>
      <c r="Z2" s="17"/>
      <c r="AA2" s="17"/>
      <c r="AC2" s="56" t="s">
        <v>11</v>
      </c>
      <c r="AD2" s="56" t="s">
        <v>11</v>
      </c>
      <c r="AE2" s="56" t="s">
        <v>11</v>
      </c>
      <c r="AF2" s="56" t="s">
        <v>11</v>
      </c>
      <c r="AG2" s="56" t="s">
        <v>11</v>
      </c>
      <c r="AH2" s="79"/>
      <c r="AI2" s="79"/>
      <c r="AJ2" s="80"/>
      <c r="AK2" s="71">
        <v>0.45184999999999997</v>
      </c>
      <c r="AL2" s="71">
        <v>1</v>
      </c>
      <c r="AM2" s="71">
        <v>1</v>
      </c>
      <c r="AN2" s="71">
        <v>0.44445000000000001</v>
      </c>
      <c r="AO2" s="71">
        <v>1</v>
      </c>
      <c r="AP2" s="71">
        <v>1</v>
      </c>
    </row>
    <row r="3" spans="1:42" ht="15.75" thickBot="1" x14ac:dyDescent="0.3">
      <c r="A3" s="31" t="s">
        <v>39</v>
      </c>
      <c r="B3" s="35">
        <v>0.8</v>
      </c>
      <c r="C3" s="35">
        <v>0.8</v>
      </c>
      <c r="D3" s="35">
        <v>0.8</v>
      </c>
      <c r="E3" s="35">
        <v>0.8</v>
      </c>
      <c r="F3" s="35">
        <v>0.8</v>
      </c>
      <c r="K3" s="35">
        <v>1</v>
      </c>
      <c r="L3" s="35">
        <v>1</v>
      </c>
      <c r="M3" s="35">
        <v>0.875</v>
      </c>
      <c r="N3" s="35">
        <v>0.75</v>
      </c>
      <c r="O3" s="35">
        <v>0.75</v>
      </c>
      <c r="T3" s="17" t="s">
        <v>33</v>
      </c>
      <c r="U3" s="17" t="s">
        <v>34</v>
      </c>
      <c r="V3" s="17" t="s">
        <v>35</v>
      </c>
      <c r="W3" s="17" t="s">
        <v>36</v>
      </c>
      <c r="X3" s="17" t="s">
        <v>38</v>
      </c>
      <c r="Y3" s="17"/>
      <c r="Z3" s="17"/>
      <c r="AA3" s="17"/>
      <c r="AC3" s="56" t="s">
        <v>11</v>
      </c>
      <c r="AD3" s="56" t="s">
        <v>11</v>
      </c>
      <c r="AE3" s="56" t="s">
        <v>11</v>
      </c>
      <c r="AF3" s="56" t="s">
        <v>11</v>
      </c>
      <c r="AG3" s="56" t="s">
        <v>11</v>
      </c>
      <c r="AH3" s="56"/>
      <c r="AI3" s="56"/>
      <c r="AJ3" s="57"/>
      <c r="AK3" s="71">
        <v>1</v>
      </c>
      <c r="AL3" s="71">
        <v>1</v>
      </c>
      <c r="AM3" s="71">
        <v>1</v>
      </c>
      <c r="AN3" s="71">
        <v>1</v>
      </c>
      <c r="AO3" s="71">
        <v>1</v>
      </c>
      <c r="AP3" s="71">
        <v>1</v>
      </c>
    </row>
    <row r="4" spans="1:42" ht="15.75" thickBot="1" x14ac:dyDescent="0.3">
      <c r="A4" s="31" t="s">
        <v>40</v>
      </c>
      <c r="B4" s="35">
        <v>0.7</v>
      </c>
      <c r="C4" s="35">
        <v>0.7</v>
      </c>
      <c r="D4" s="35">
        <v>0.7</v>
      </c>
      <c r="E4" s="35">
        <v>0.7</v>
      </c>
      <c r="F4" s="35">
        <v>0.7</v>
      </c>
      <c r="G4" s="35">
        <v>0.7</v>
      </c>
      <c r="H4" s="35"/>
      <c r="K4" s="35">
        <v>1</v>
      </c>
      <c r="L4" s="35">
        <v>1</v>
      </c>
      <c r="M4" s="35">
        <v>0.9</v>
      </c>
      <c r="N4" s="35">
        <v>0.75</v>
      </c>
      <c r="O4" s="35">
        <v>0.75</v>
      </c>
      <c r="P4" s="35">
        <v>0.75</v>
      </c>
      <c r="T4" s="17" t="s">
        <v>33</v>
      </c>
      <c r="U4" s="17" t="s">
        <v>34</v>
      </c>
      <c r="V4" s="17" t="s">
        <v>35</v>
      </c>
      <c r="W4" s="17" t="s">
        <v>36</v>
      </c>
      <c r="X4" s="17" t="s">
        <v>38</v>
      </c>
      <c r="Y4" s="17" t="s">
        <v>41</v>
      </c>
      <c r="Z4" s="17"/>
      <c r="AA4" s="17"/>
      <c r="AC4" s="56" t="s">
        <v>12</v>
      </c>
      <c r="AD4" s="56" t="s">
        <v>12</v>
      </c>
      <c r="AE4" s="56" t="s">
        <v>12</v>
      </c>
      <c r="AF4" s="56" t="s">
        <v>12</v>
      </c>
      <c r="AG4" s="56" t="s">
        <v>12</v>
      </c>
      <c r="AH4" s="56" t="s">
        <v>12</v>
      </c>
      <c r="AI4" s="56"/>
      <c r="AJ4" s="57"/>
      <c r="AK4" s="71">
        <v>1</v>
      </c>
      <c r="AL4" s="71">
        <v>0.8</v>
      </c>
      <c r="AM4" s="71">
        <v>1</v>
      </c>
      <c r="AN4" s="71">
        <v>1</v>
      </c>
      <c r="AO4" s="71">
        <v>0.71428999999999998</v>
      </c>
      <c r="AP4" s="71">
        <v>1</v>
      </c>
    </row>
    <row r="5" spans="1:42" ht="15.75" thickBot="1" x14ac:dyDescent="0.3">
      <c r="A5" s="31" t="s">
        <v>42</v>
      </c>
      <c r="B5" s="35">
        <v>0.6</v>
      </c>
      <c r="C5" s="35">
        <v>0.6</v>
      </c>
      <c r="D5" s="35">
        <v>0.6</v>
      </c>
      <c r="E5" s="35">
        <v>0.6</v>
      </c>
      <c r="F5" s="35">
        <v>0.6</v>
      </c>
      <c r="G5" s="35">
        <v>0.6</v>
      </c>
      <c r="H5" s="35">
        <v>0.6</v>
      </c>
      <c r="K5" s="35">
        <v>1</v>
      </c>
      <c r="L5" s="35">
        <v>1</v>
      </c>
      <c r="M5" s="35">
        <v>1</v>
      </c>
      <c r="N5" s="35">
        <v>0.8</v>
      </c>
      <c r="O5" s="35">
        <v>0.75</v>
      </c>
      <c r="P5" s="35">
        <v>0.75</v>
      </c>
      <c r="Q5" s="35">
        <v>0.75</v>
      </c>
      <c r="T5" s="17" t="s">
        <v>33</v>
      </c>
      <c r="U5" s="17" t="s">
        <v>34</v>
      </c>
      <c r="V5" s="17" t="s">
        <v>35</v>
      </c>
      <c r="W5" s="17" t="s">
        <v>36</v>
      </c>
      <c r="X5" s="17" t="s">
        <v>38</v>
      </c>
      <c r="Y5" s="17" t="s">
        <v>41</v>
      </c>
      <c r="Z5" s="17" t="s">
        <v>43</v>
      </c>
      <c r="AA5" s="17"/>
      <c r="AC5" s="56" t="s">
        <v>12</v>
      </c>
      <c r="AD5" s="56" t="s">
        <v>12</v>
      </c>
      <c r="AE5" s="56" t="s">
        <v>12</v>
      </c>
      <c r="AF5" s="56" t="s">
        <v>12</v>
      </c>
      <c r="AG5" s="56" t="s">
        <v>12</v>
      </c>
      <c r="AH5" s="56" t="s">
        <v>12</v>
      </c>
      <c r="AI5" s="56" t="s">
        <v>12</v>
      </c>
      <c r="AJ5" s="57"/>
      <c r="AK5" s="71">
        <v>1</v>
      </c>
      <c r="AL5" s="71">
        <v>1</v>
      </c>
      <c r="AM5" s="71">
        <v>0.71109999999999995</v>
      </c>
      <c r="AN5" s="71">
        <v>1</v>
      </c>
      <c r="AO5" s="71">
        <v>1</v>
      </c>
      <c r="AP5" s="71">
        <v>0.66668000000000005</v>
      </c>
    </row>
    <row r="6" spans="1:42" ht="15" x14ac:dyDescent="0.25">
      <c r="A6" s="31" t="s">
        <v>44</v>
      </c>
      <c r="B6" s="35">
        <v>0.5</v>
      </c>
      <c r="C6" s="35">
        <v>0.5</v>
      </c>
      <c r="D6" s="35">
        <v>0.5</v>
      </c>
      <c r="E6" s="35">
        <v>0.5</v>
      </c>
      <c r="F6" s="35">
        <v>0.5</v>
      </c>
      <c r="G6" s="35">
        <v>0.5</v>
      </c>
      <c r="H6" s="35">
        <v>0.5</v>
      </c>
      <c r="I6" s="35">
        <v>0.5</v>
      </c>
      <c r="K6" s="35">
        <v>1</v>
      </c>
      <c r="L6" s="35">
        <v>1</v>
      </c>
      <c r="M6" s="35">
        <v>1</v>
      </c>
      <c r="N6" s="35">
        <v>1</v>
      </c>
      <c r="O6" s="35">
        <v>0.75</v>
      </c>
      <c r="P6" s="35">
        <v>0.75</v>
      </c>
      <c r="Q6" s="35">
        <v>0.75</v>
      </c>
      <c r="R6" s="35">
        <v>0.75</v>
      </c>
      <c r="T6" s="17" t="s">
        <v>33</v>
      </c>
      <c r="U6" s="17" t="s">
        <v>34</v>
      </c>
      <c r="V6" s="17" t="s">
        <v>35</v>
      </c>
      <c r="W6" s="17" t="s">
        <v>36</v>
      </c>
      <c r="X6" s="17" t="s">
        <v>38</v>
      </c>
      <c r="Y6" s="17" t="s">
        <v>41</v>
      </c>
      <c r="Z6" s="17" t="s">
        <v>43</v>
      </c>
      <c r="AA6" s="17" t="s">
        <v>45</v>
      </c>
      <c r="AC6" s="59" t="s">
        <v>12</v>
      </c>
      <c r="AD6" s="59" t="s">
        <v>12</v>
      </c>
      <c r="AE6" s="59" t="s">
        <v>12</v>
      </c>
      <c r="AF6" s="59" t="s">
        <v>12</v>
      </c>
      <c r="AG6" s="59" t="s">
        <v>12</v>
      </c>
      <c r="AH6" s="59" t="s">
        <v>12</v>
      </c>
      <c r="AI6" s="59" t="s">
        <v>12</v>
      </c>
      <c r="AJ6" s="52" t="s">
        <v>12</v>
      </c>
      <c r="AK6" s="71">
        <v>1</v>
      </c>
      <c r="AL6" s="71">
        <v>1</v>
      </c>
      <c r="AM6" s="71">
        <v>1</v>
      </c>
      <c r="AN6" s="71">
        <v>1</v>
      </c>
      <c r="AO6" s="71">
        <v>1</v>
      </c>
      <c r="AP6" s="71">
        <v>1</v>
      </c>
    </row>
    <row r="7" spans="1:42" ht="15" x14ac:dyDescent="0.25">
      <c r="B7" s="35"/>
      <c r="C7" s="35"/>
      <c r="D7" s="35"/>
      <c r="E7" s="35"/>
      <c r="AC7" s="52"/>
      <c r="AD7" s="52"/>
      <c r="AE7" s="52"/>
      <c r="AF7" s="52"/>
      <c r="AG7" s="52"/>
      <c r="AH7" s="52"/>
      <c r="AI7" s="52"/>
      <c r="AJ7" s="52"/>
      <c r="AK7" s="82">
        <v>37</v>
      </c>
      <c r="AL7" s="81">
        <v>38</v>
      </c>
      <c r="AM7" s="82">
        <v>39</v>
      </c>
      <c r="AN7" s="82">
        <v>39</v>
      </c>
      <c r="AO7" s="82">
        <v>39</v>
      </c>
      <c r="AP7" s="82">
        <v>39</v>
      </c>
    </row>
    <row r="8" spans="1:42" ht="15" x14ac:dyDescent="0.2">
      <c r="B8" s="35"/>
      <c r="D8" s="35"/>
      <c r="F8" s="35"/>
      <c r="H8" s="35"/>
      <c r="J8" s="35"/>
      <c r="N8" s="35"/>
      <c r="AC8" s="52"/>
      <c r="AD8" s="52"/>
      <c r="AE8" s="52"/>
      <c r="AF8" s="52"/>
      <c r="AG8" s="52"/>
      <c r="AH8" s="52"/>
      <c r="AI8" s="52"/>
      <c r="AJ8" s="52"/>
      <c r="AL8" s="52"/>
    </row>
    <row r="9" spans="1:42" ht="15" x14ac:dyDescent="0.2">
      <c r="B9" s="35"/>
      <c r="D9" s="35"/>
      <c r="F9" s="35"/>
      <c r="H9" s="35"/>
      <c r="J9" s="35"/>
      <c r="N9" s="35"/>
      <c r="AC9" s="52"/>
      <c r="AD9" s="52"/>
      <c r="AE9" s="52"/>
      <c r="AF9" s="52"/>
      <c r="AG9" s="52"/>
      <c r="AH9" s="52"/>
      <c r="AI9" s="52"/>
      <c r="AJ9" s="52"/>
      <c r="AL9" s="52"/>
    </row>
    <row r="10" spans="1:42" ht="15" x14ac:dyDescent="0.2">
      <c r="B10" s="35"/>
      <c r="D10" s="35"/>
      <c r="F10" s="35"/>
      <c r="H10" s="35"/>
      <c r="J10" s="35"/>
      <c r="AC10" s="58"/>
      <c r="AD10" s="58"/>
      <c r="AE10" s="58"/>
      <c r="AF10" s="58"/>
      <c r="AG10" s="58"/>
      <c r="AH10" s="58"/>
      <c r="AI10" s="58"/>
      <c r="AJ10" s="58"/>
      <c r="AL10" s="58"/>
    </row>
    <row r="11" spans="1:42" x14ac:dyDescent="0.2">
      <c r="B11" s="35"/>
      <c r="D11" s="35"/>
      <c r="H11" s="35"/>
    </row>
    <row r="12" spans="1:42" x14ac:dyDescent="0.2">
      <c r="B12" s="35"/>
      <c r="D12" s="35"/>
    </row>
    <row r="13" spans="1:42" x14ac:dyDescent="0.2">
      <c r="B13" s="35"/>
    </row>
    <row r="16" spans="1:42" x14ac:dyDescent="0.2">
      <c r="AM16" s="71">
        <v>146</v>
      </c>
    </row>
  </sheetData>
  <sheetProtection algorithmName="SHA-512" hashValue="SbhILn18TdAK8coYS700+hlh1Mg2tPqi/tvVElo8iDnmF3VaKsqGFpPGewrjWQgomGq7JHFnTd3KGH+qhAyV2g==" saltValue="O6ps80/dbyz7lh1MvzzThQ==" spinCount="100000" sheet="1" selectLockedCells="1" selectUn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13C95F399BFE4B80E7DA465558D108" ma:contentTypeVersion="27" ma:contentTypeDescription="Create a new document." ma:contentTypeScope="" ma:versionID="fee89e5c729f5cf013388b97bbf64592">
  <xsd:schema xmlns:xsd="http://www.w3.org/2001/XMLSchema" xmlns:xs="http://www.w3.org/2001/XMLSchema" xmlns:p="http://schemas.microsoft.com/office/2006/metadata/properties" xmlns:ns2="36ebd4db-6f78-4d9b-a8bd-dda683c55855" xmlns:ns3="4069d3dd-aad9-4e38-b1c0-16c2c423882e" xmlns:ns4="2e24dfb7-a69e-40eb-b94f-44b9ca9c25ed" targetNamespace="http://schemas.microsoft.com/office/2006/metadata/properties" ma:root="true" ma:fieldsID="b6db9faff935c5e2c55ab575013dc0db" ns2:_="" ns3:_="" ns4:_="">
    <xsd:import namespace="36ebd4db-6f78-4d9b-a8bd-dda683c55855"/>
    <xsd:import namespace="4069d3dd-aad9-4e38-b1c0-16c2c423882e"/>
    <xsd:import namespace="2e24dfb7-a69e-40eb-b94f-44b9ca9c25e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LengthInSeconds" minOccurs="0"/>
                <xsd:element ref="ns3:Tobecompletedby" minOccurs="0"/>
                <xsd:element ref="ns3:CompletedBy" minOccurs="0"/>
                <xsd:element ref="ns3:SignedOffBy" minOccurs="0"/>
                <xsd:element ref="ns3:Number" minOccurs="0"/>
                <xsd:element ref="ns3:Description" minOccurs="0"/>
                <xsd:element ref="ns3:RouteQueriesTo" minOccurs="0"/>
                <xsd:element ref="ns3:MediaServiceObjectDetectorVersions" minOccurs="0"/>
                <xsd:element ref="ns3:lcf76f155ced4ddcb4097134ff3c332f" minOccurs="0"/>
                <xsd:element ref="ns4:TaxCatchAll" minOccurs="0"/>
                <xsd:element ref="ns3:MediaServiceOCR" minOccurs="0"/>
                <xsd:element ref="ns3:MediaServiceGenerationTime" minOccurs="0"/>
                <xsd:element ref="ns3:MediaServiceEventHashCode" minOccurs="0"/>
                <xsd:element ref="ns3:MediaServiceSearchProperties" minOccurs="0"/>
                <xsd:element ref="ns3:MediaServiceBillingMetadata" minOccurs="0"/>
                <xsd:element ref="ns3:DocumentType" minOccurs="0"/>
                <xsd:element ref="ns3:OPPStatus" minOccurs="0"/>
                <xsd:element ref="ns3:Fund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ebd4db-6f78-4d9b-a8bd-dda683c5585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69d3dd-aad9-4e38-b1c0-16c2c423882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Tobecompletedby" ma:index="19" nillable="true" ma:displayName="To be completed by" ma:format="Dropdown" ma:internalName="Tobecompletedby">
      <xsd:simpleType>
        <xsd:restriction base="dms:Choice">
          <xsd:enumeration value="Research Council"/>
          <xsd:enumeration value="Choice 2"/>
          <xsd:enumeration value="Choice 3"/>
        </xsd:restriction>
      </xsd:simpleType>
    </xsd:element>
    <xsd:element name="CompletedBy" ma:index="20" nillable="true" ma:displayName="Completed By" ma:format="Dropdown" ma:internalName="CompletedBy">
      <xsd:simpleType>
        <xsd:restriction base="dms:Choice">
          <xsd:enumeration value="Research Council"/>
          <xsd:enumeration value="All"/>
          <xsd:enumeration value="Choice 3"/>
          <xsd:enumeration value="AHRC"/>
          <xsd:enumeration value="BBSRC"/>
          <xsd:enumeration value="EPSRC"/>
          <xsd:enumeration value="ESRC"/>
          <xsd:enumeration value="MRC"/>
          <xsd:enumeration value="NERC"/>
          <xsd:enumeration value="STFC"/>
        </xsd:restriction>
      </xsd:simpleType>
    </xsd:element>
    <xsd:element name="SignedOffBy" ma:index="21" nillable="true" ma:displayName="Signed Off By" ma:format="Dropdown" ma:internalName="SignedOffBy">
      <xsd:complexType>
        <xsd:complexContent>
          <xsd:extension base="dms:MultiChoice">
            <xsd:sequence>
              <xsd:element name="Value" maxOccurs="unbounded" minOccurs="0" nillable="true">
                <xsd:simpleType>
                  <xsd:restriction base="dms:Choice">
                    <xsd:enumeration value="SBF Business Partner"/>
                    <xsd:enumeration value="SBF Content Designer"/>
                    <xsd:enumeration value="CFS Calls and Schemes"/>
                    <xsd:enumeration value="TFS Helpdesk"/>
                    <xsd:enumeration value="SBF Business Partner - Stephanie Dey"/>
                    <xsd:enumeration value="SBF Business Partner - Matthew Weaver"/>
                    <xsd:enumeration value="SBF Business Partner - Renee van de Locht"/>
                    <xsd:enumeration value="SBF Content Designer - Alison Evans"/>
                    <xsd:enumeration value="SBF Content Designer - Michael Branson"/>
                    <xsd:enumeration value="SBF Content Designer - Emma Challinor"/>
                    <xsd:enumeration value="SBF Business Partner - Mike Bird"/>
                  </xsd:restriction>
                </xsd:simpleType>
              </xsd:element>
            </xsd:sequence>
          </xsd:extension>
        </xsd:complexContent>
      </xsd:complexType>
    </xsd:element>
    <xsd:element name="Number" ma:index="22" nillable="true" ma:displayName="Number" ma:decimals="0" ma:format="Dropdown" ma:internalName="Number" ma:percentage="FALSE">
      <xsd:simpleType>
        <xsd:restriction base="dms:Number"/>
      </xsd:simpleType>
    </xsd:element>
    <xsd:element name="Description" ma:index="23" nillable="true" ma:displayName="Description " ma:format="Dropdown" ma:internalName="Description">
      <xsd:simpleType>
        <xsd:restriction base="dms:Note">
          <xsd:maxLength value="255"/>
        </xsd:restriction>
      </xsd:simpleType>
    </xsd:element>
    <xsd:element name="RouteQueriesTo" ma:index="24" nillable="true" ma:displayName="Route Queries To" ma:format="Dropdown" ma:internalName="RouteQueriesTo">
      <xsd:complexType>
        <xsd:complexContent>
          <xsd:extension base="dms:MultiChoice">
            <xsd:sequence>
              <xsd:element name="Value" maxOccurs="unbounded" minOccurs="0" nillable="true">
                <xsd:simpleType>
                  <xsd:restriction base="dms:Choice">
                    <xsd:enumeration value="SBF Business Partner"/>
                    <xsd:enumeration value="SBF Content Designer"/>
                    <xsd:enumeration value="CFS Calls and Schemes"/>
                    <xsd:enumeration value="TFS Helpdesk"/>
                    <xsd:enumeration value="SBF Business Partner - Matthew Weaver"/>
                    <xsd:enumeration value="SBF Business Partner - Renee van de Locht"/>
                    <xsd:enumeration value="SBF Business Partner - Stephanie Dey"/>
                    <xsd:enumeration value="SBF Content Designer - Emma Challinor"/>
                    <xsd:enumeration value="SBF Content Designer - Alison Evans"/>
                    <xsd:enumeration value="SBF Content Designer - Michael Branson"/>
                    <xsd:enumeration value="SBF Business Partner - Mike Bird"/>
                  </xsd:restriction>
                </xsd:simpleType>
              </xsd:element>
            </xsd:sequence>
          </xsd:extension>
        </xsd:complexContent>
      </xsd:complex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2f5dd817-92c5-4985-aefa-795407915ae2"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GenerationTime" ma:index="30" nillable="true" ma:displayName="MediaServiceGenerationTime" ma:hidden="true" ma:internalName="MediaServiceGenerationTime" ma:readOnly="true">
      <xsd:simpleType>
        <xsd:restriction base="dms:Text"/>
      </xsd:simpleType>
    </xsd:element>
    <xsd:element name="MediaServiceEventHashCode" ma:index="31" nillable="true" ma:displayName="MediaServiceEventHashCode" ma:hidden="true" ma:internalName="MediaServiceEventHashCode"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BillingMetadata" ma:index="33" nillable="true" ma:displayName="MediaServiceBillingMetadata" ma:hidden="true" ma:internalName="MediaServiceBillingMetadata" ma:readOnly="true">
      <xsd:simpleType>
        <xsd:restriction base="dms:Note"/>
      </xsd:simpleType>
    </xsd:element>
    <xsd:element name="DocumentType" ma:index="34" nillable="true" ma:displayName="Funding Type" ma:format="Dropdown" ma:indexed="true" ma:internalName="DocumentType">
      <xsd:simpleType>
        <xsd:restriction base="dms:Choice">
          <xsd:enumeration value="Research Grant"/>
          <xsd:enumeration value="Applicant Led"/>
          <xsd:enumeration value="Fellowship"/>
          <xsd:enumeration value="Studentship"/>
        </xsd:restriction>
      </xsd:simpleType>
    </xsd:element>
    <xsd:element name="OPPStatus" ma:index="35" nillable="true" ma:displayName="OPP Status" ma:description="Opportunity stage" ma:format="Dropdown" ma:internalName="OPPStatus">
      <xsd:simpleType>
        <xsd:restriction base="dms:Choice">
          <xsd:enumeration value="Draft"/>
          <xsd:enumeration value="Award Prep"/>
          <xsd:enumeration value="Post award"/>
        </xsd:restriction>
      </xsd:simpleType>
    </xsd:element>
    <xsd:element name="Funding" ma:index="36" nillable="true" ma:displayName="OPP Funding Type" ma:format="Dropdown" ma:internalName="Funding">
      <xsd:simpleType>
        <xsd:restriction base="dms:Choice">
          <xsd:enumeration value="Research Grant"/>
          <xsd:enumeration value="Training Grant"/>
          <xsd:enumeration value="Fellowship"/>
          <xsd:enumeration value="Travel Grant"/>
          <xsd:enumeration value="Networks"/>
          <xsd:enumeration value="Infrastructure"/>
          <xsd:enumeration value="Fast Track"/>
        </xsd:restriction>
      </xsd:simpleType>
    </xsd:element>
  </xsd:schema>
  <xsd:schema xmlns:xsd="http://www.w3.org/2001/XMLSchema" xmlns:xs="http://www.w3.org/2001/XMLSchema" xmlns:dms="http://schemas.microsoft.com/office/2006/documentManagement/types" xmlns:pc="http://schemas.microsoft.com/office/infopath/2007/PartnerControls" targetNamespace="2e24dfb7-a69e-40eb-b94f-44b9ca9c25ed"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22b68955-90cd-4c71-b244-63b26698345a}" ma:internalName="TaxCatchAll" ma:showField="CatchAllData" ma:web="36ebd4db-6f78-4d9b-a8bd-dda683c558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etadata xmlns="http://www.objective.com/ecm/document/metadata/UNKNOWN" version="1.0.0">
  <systemFields>
    <field name="Objective-Id">
      <value order="0">A2975324</value>
    </field>
    <field name="Objective-Title">
      <value order="0">FLF academic salary template</value>
    </field>
  </systemFields>
  <catalogues/>
</metadata>
</file>

<file path=customXml/item4.xml><?xml version="1.0" encoding="utf-8"?>
<p:properties xmlns:p="http://schemas.microsoft.com/office/2006/metadata/properties" xmlns:xsi="http://www.w3.org/2001/XMLSchema-instance" xmlns:pc="http://schemas.microsoft.com/office/infopath/2007/PartnerControls">
  <documentManagement>
    <TaxCatchAll xmlns="2e24dfb7-a69e-40eb-b94f-44b9ca9c25ed" xsi:nil="true"/>
    <_dlc_DocId xmlns="36ebd4db-6f78-4d9b-a8bd-dda683c55855">SSVJ533UJCM2-2088875932-123523</_dlc_DocId>
    <_dlc_DocIdUrl xmlns="36ebd4db-6f78-4d9b-a8bd-dda683c55855">
      <Url>https://ukri.sharepoint.com/sites/og_SP-Grants/_layouts/15/DocIdRedir.aspx?ID=SSVJ533UJCM2-2088875932-123523</Url>
      <Description>SSVJ533UJCM2-2088875932-123523</Description>
    </_dlc_DocIdUrl>
    <lcf76f155ced4ddcb4097134ff3c332f xmlns="4069d3dd-aad9-4e38-b1c0-16c2c423882e">
      <Terms xmlns="http://schemas.microsoft.com/office/infopath/2007/PartnerControls"/>
    </lcf76f155ced4ddcb4097134ff3c332f>
    <Funding xmlns="4069d3dd-aad9-4e38-b1c0-16c2c423882e" xsi:nil="true"/>
    <Tobecompletedby xmlns="4069d3dd-aad9-4e38-b1c0-16c2c423882e" xsi:nil="true"/>
    <SignedOffBy xmlns="4069d3dd-aad9-4e38-b1c0-16c2c423882e" xsi:nil="true"/>
    <DocumentType xmlns="4069d3dd-aad9-4e38-b1c0-16c2c423882e" xsi:nil="true"/>
    <Number xmlns="4069d3dd-aad9-4e38-b1c0-16c2c423882e" xsi:nil="true"/>
    <RouteQueriesTo xmlns="4069d3dd-aad9-4e38-b1c0-16c2c423882e" xsi:nil="true"/>
    <OPPStatus xmlns="4069d3dd-aad9-4e38-b1c0-16c2c423882e" xsi:nil="true"/>
    <CompletedBy xmlns="4069d3dd-aad9-4e38-b1c0-16c2c423882e" xsi:nil="true"/>
    <Description xmlns="4069d3dd-aad9-4e38-b1c0-16c2c423882e" xsi:nil="true"/>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E62B2C-6F8A-4373-B082-0939A64EBD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ebd4db-6f78-4d9b-a8bd-dda683c55855"/>
    <ds:schemaRef ds:uri="4069d3dd-aad9-4e38-b1c0-16c2c423882e"/>
    <ds:schemaRef ds:uri="2e24dfb7-a69e-40eb-b94f-44b9ca9c2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954450-719C-4261-A704-8351A8E499CB}">
  <ds:schemaRefs>
    <ds:schemaRef ds:uri="http://schemas.microsoft.com/sharepoint/events"/>
  </ds:schemaRefs>
</ds:datastoreItem>
</file>

<file path=customXml/itemProps3.xml><?xml version="1.0" encoding="utf-8"?>
<ds:datastoreItem xmlns:ds="http://schemas.openxmlformats.org/officeDocument/2006/customXml" ds:itemID="{5745109E-2DDF-40CB-AC2B-FF9B10C90820}">
  <ds:schemaRefs>
    <ds:schemaRef ds:uri="http://www.objective.com/ecm/document/metadata/UNKNOWN"/>
  </ds:schemaRefs>
</ds:datastoreItem>
</file>

<file path=customXml/itemProps4.xml><?xml version="1.0" encoding="utf-8"?>
<ds:datastoreItem xmlns:ds="http://schemas.openxmlformats.org/officeDocument/2006/customXml" ds:itemID="{17DAD16D-3F65-431D-9A4D-58071D89AC1E}">
  <ds:schemaRefs>
    <ds:schemaRef ds:uri="http://schemas.microsoft.com/office/infopath/2007/PartnerControls"/>
    <ds:schemaRef ds:uri="http://purl.org/dc/elements/1.1/"/>
    <ds:schemaRef ds:uri="http://schemas.openxmlformats.org/package/2006/metadata/core-properties"/>
    <ds:schemaRef ds:uri="4069d3dd-aad9-4e38-b1c0-16c2c423882e"/>
    <ds:schemaRef ds:uri="http://schemas.microsoft.com/office/2006/documentManagement/types"/>
    <ds:schemaRef ds:uri="http://schemas.microsoft.com/office/2006/metadata/properties"/>
    <ds:schemaRef ds:uri="36ebd4db-6f78-4d9b-a8bd-dda683c55855"/>
    <ds:schemaRef ds:uri="2e24dfb7-a69e-40eb-b94f-44b9ca9c25ed"/>
    <ds:schemaRef ds:uri="http://www.w3.org/XML/1998/namespace"/>
    <ds:schemaRef ds:uri="http://purl.org/dc/dcmitype/"/>
    <ds:schemaRef ds:uri="http://purl.org/dc/terms/"/>
  </ds:schemaRefs>
</ds:datastoreItem>
</file>

<file path=customXml/itemProps5.xml><?xml version="1.0" encoding="utf-8"?>
<ds:datastoreItem xmlns:ds="http://schemas.openxmlformats.org/officeDocument/2006/customXml" ds:itemID="{01879A06-18FB-4E99-A0D0-642B3D1FEC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TEMPLATE</vt:lpstr>
      <vt:lpstr>Guidance</vt:lpstr>
      <vt:lpstr>Sheet2</vt:lpstr>
      <vt:lpstr>Tapering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Crook Kevin</dc:creator>
  <cp:keywords/>
  <dc:description/>
  <cp:lastModifiedBy>Tracey Gorrod - UKRI</cp:lastModifiedBy>
  <cp:revision/>
  <dcterms:created xsi:type="dcterms:W3CDTF">2018-03-23T10:20:10Z</dcterms:created>
  <dcterms:modified xsi:type="dcterms:W3CDTF">2026-01-21T14:37:51Z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A2975324</vt:lpwstr>
  </property>
  <property fmtid="{D5CDD505-2E9C-101B-9397-08002B2CF9AE}" pid="4" name="Objective-Title">
    <vt:lpwstr>FLF academic salary template</vt:lpwstr>
  </property>
  <property fmtid="{D5CDD505-2E9C-101B-9397-08002B2CF9AE}" pid="5" name="Objective-created by (external) [system]">
    <vt:lpwstr/>
  </property>
  <property fmtid="{D5CDD505-2E9C-101B-9397-08002B2CF9AE}" pid="6" name="Objective-date of issue [system]">
    <vt:lpwstr/>
  </property>
  <property fmtid="{D5CDD505-2E9C-101B-9397-08002B2CF9AE}" pid="7" name="ContentTypeId">
    <vt:lpwstr>0x010100D713C95F399BFE4B80E7DA465558D108</vt:lpwstr>
  </property>
  <property fmtid="{D5CDD505-2E9C-101B-9397-08002B2CF9AE}" pid="8" name="_dlc_DocIdItemGuid">
    <vt:lpwstr>1f9f19cc-8e29-402c-81eb-1578e7a6fa82</vt:lpwstr>
  </property>
  <property fmtid="{D5CDD505-2E9C-101B-9397-08002B2CF9AE}" pid="9" name="MediaServiceImageTags">
    <vt:lpwstr/>
  </property>
</Properties>
</file>